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Собст+обл." sheetId="4" r:id="rId1"/>
    <sheet name="Налоговые и неналоговые доходы " sheetId="5" r:id="rId2"/>
    <sheet name="Безвозмездные поступления" sheetId="6" r:id="rId3"/>
  </sheets>
  <calcPr calcId="124519"/>
</workbook>
</file>

<file path=xl/calcChain.xml><?xml version="1.0" encoding="utf-8"?>
<calcChain xmlns="http://schemas.openxmlformats.org/spreadsheetml/2006/main">
  <c r="B4" i="5"/>
  <c r="F17"/>
  <c r="E17"/>
  <c r="I17"/>
  <c r="H17"/>
  <c r="L17"/>
  <c r="K17"/>
  <c r="B4" i="6"/>
  <c r="E9" l="1"/>
  <c r="J8" i="5" l="1"/>
  <c r="G8"/>
  <c r="D8"/>
  <c r="C8"/>
  <c r="B8"/>
  <c r="J5"/>
  <c r="J4" s="1"/>
  <c r="G5"/>
  <c r="D5"/>
  <c r="C5"/>
  <c r="B5"/>
  <c r="C13"/>
  <c r="G13"/>
  <c r="L12"/>
  <c r="L14"/>
  <c r="L15"/>
  <c r="K14"/>
  <c r="I14"/>
  <c r="I15"/>
  <c r="H14"/>
  <c r="H15"/>
  <c r="F14"/>
  <c r="F15"/>
  <c r="E14"/>
  <c r="E15"/>
  <c r="J13"/>
  <c r="D13"/>
  <c r="E13" s="1"/>
  <c r="L11" i="6"/>
  <c r="L12"/>
  <c r="K11"/>
  <c r="K12"/>
  <c r="I11"/>
  <c r="I12"/>
  <c r="H11"/>
  <c r="H12"/>
  <c r="F11"/>
  <c r="F12"/>
  <c r="E11"/>
  <c r="E12"/>
  <c r="C4"/>
  <c r="L9"/>
  <c r="K9"/>
  <c r="I9"/>
  <c r="H9"/>
  <c r="F9"/>
  <c r="D4"/>
  <c r="J4"/>
  <c r="D4" i="5" l="1"/>
  <c r="C4"/>
  <c r="G4"/>
  <c r="K13"/>
  <c r="H13"/>
  <c r="L13"/>
  <c r="I13"/>
  <c r="F13"/>
  <c r="L13" i="6"/>
  <c r="I13"/>
  <c r="F13"/>
  <c r="L10"/>
  <c r="K10"/>
  <c r="I10"/>
  <c r="H10"/>
  <c r="F10"/>
  <c r="E10"/>
  <c r="L8"/>
  <c r="K8"/>
  <c r="I8"/>
  <c r="H8"/>
  <c r="F8"/>
  <c r="E8"/>
  <c r="L7"/>
  <c r="K7"/>
  <c r="I7"/>
  <c r="H7"/>
  <c r="F7"/>
  <c r="E7"/>
  <c r="L6"/>
  <c r="K6"/>
  <c r="I6"/>
  <c r="H6"/>
  <c r="F6"/>
  <c r="E6"/>
  <c r="L5"/>
  <c r="K5"/>
  <c r="I5"/>
  <c r="H5"/>
  <c r="F5"/>
  <c r="E5"/>
  <c r="G4"/>
  <c r="K4"/>
  <c r="L23" i="5"/>
  <c r="K23"/>
  <c r="I23"/>
  <c r="H23"/>
  <c r="F23"/>
  <c r="E23"/>
  <c r="L22"/>
  <c r="K22"/>
  <c r="I22"/>
  <c r="H22"/>
  <c r="F22"/>
  <c r="E22"/>
  <c r="L21"/>
  <c r="K21"/>
  <c r="I21"/>
  <c r="H21"/>
  <c r="F21"/>
  <c r="E21"/>
  <c r="L20"/>
  <c r="K20"/>
  <c r="I20"/>
  <c r="H20"/>
  <c r="F20"/>
  <c r="E20"/>
  <c r="L19"/>
  <c r="K19"/>
  <c r="I19"/>
  <c r="H19"/>
  <c r="F19"/>
  <c r="E19"/>
  <c r="L18"/>
  <c r="K18"/>
  <c r="I18"/>
  <c r="H18"/>
  <c r="F18"/>
  <c r="E18"/>
  <c r="L16"/>
  <c r="K16"/>
  <c r="I16"/>
  <c r="H16"/>
  <c r="F16"/>
  <c r="E16"/>
  <c r="K12"/>
  <c r="I12"/>
  <c r="H12"/>
  <c r="F12"/>
  <c r="E12"/>
  <c r="L11"/>
  <c r="K11"/>
  <c r="I11"/>
  <c r="H11"/>
  <c r="F11"/>
  <c r="E11"/>
  <c r="L10"/>
  <c r="K10"/>
  <c r="I10"/>
  <c r="H10"/>
  <c r="F10"/>
  <c r="E10"/>
  <c r="K9"/>
  <c r="H9"/>
  <c r="E9"/>
  <c r="L7"/>
  <c r="K7"/>
  <c r="I7"/>
  <c r="H7"/>
  <c r="F7"/>
  <c r="E7"/>
  <c r="L6"/>
  <c r="K6"/>
  <c r="I6"/>
  <c r="H6"/>
  <c r="F6"/>
  <c r="E6"/>
  <c r="H5"/>
  <c r="J6" i="4"/>
  <c r="G6"/>
  <c r="D6"/>
  <c r="C6"/>
  <c r="B6"/>
  <c r="L5"/>
  <c r="K5"/>
  <c r="I5"/>
  <c r="H5"/>
  <c r="F5"/>
  <c r="E5"/>
  <c r="L4"/>
  <c r="K4"/>
  <c r="I4"/>
  <c r="H4"/>
  <c r="F4"/>
  <c r="E4"/>
  <c r="F5" i="5" l="1"/>
  <c r="L8"/>
  <c r="K8"/>
  <c r="F4" i="6"/>
  <c r="L4"/>
  <c r="I4"/>
  <c r="E6" i="4"/>
  <c r="L6"/>
  <c r="H4" i="6"/>
  <c r="E4"/>
  <c r="E5" i="5"/>
  <c r="H8"/>
  <c r="E8"/>
  <c r="K5"/>
  <c r="I8"/>
  <c r="I5"/>
  <c r="K6" i="4"/>
  <c r="F6"/>
  <c r="H6"/>
  <c r="I6"/>
  <c r="F8" i="5"/>
  <c r="L5"/>
  <c r="L4" l="1"/>
  <c r="K4"/>
  <c r="F4"/>
  <c r="E4"/>
  <c r="H4"/>
  <c r="I4"/>
</calcChain>
</file>

<file path=xl/sharedStrings.xml><?xml version="1.0" encoding="utf-8"?>
<sst xmlns="http://schemas.openxmlformats.org/spreadsheetml/2006/main" count="75" uniqueCount="48">
  <si>
    <t>тыс. руб.</t>
  </si>
  <si>
    <t>Наименование групп, подгрупп и статей доходов</t>
  </si>
  <si>
    <t>Налоговые и неналоговые доходы</t>
  </si>
  <si>
    <t>Безвозмездные поступления</t>
  </si>
  <si>
    <t>Всего доходов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</si>
  <si>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</si>
  <si>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</si>
  <si>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</si>
  <si>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</si>
  <si>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</si>
  <si>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</si>
  <si>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налога на вмененный доход для отдельных видов деятельности</t>
  </si>
  <si>
    <t>Единый сельскохозяйственный налог</t>
  </si>
  <si>
    <t>Налог, взимаемый с применением патентной системы налогообложения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</si>
  <si>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</si>
  <si>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</si>
  <si>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</si>
  <si>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</si>
  <si>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</si>
  <si>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</si>
  <si>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</si>
  <si>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</si>
  <si>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</si>
  <si>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 (межбюджетные субсидии)</t>
  </si>
  <si>
    <t xml:space="preserve">Субвенции бюджетам субъектов Российской Федерации и муниципальных образований </t>
  </si>
  <si>
    <t>Иные межбюджетные трансферты</t>
  </si>
  <si>
    <t>Предоставление негосударственными организациями грантов для получателей средств бюджетов муниципальных районов</t>
  </si>
  <si>
    <t>План на 2024 год</t>
  </si>
  <si>
    <t>Прочие безвозмездные поступления</t>
  </si>
  <si>
    <t>План на 2025 год</t>
  </si>
  <si>
    <t>Безмездные поступления от негосударственных организаци</t>
  </si>
  <si>
    <t>Доходы бюджетов бюджетной системы РФ от возврата остатков субсидий, субвенций и иных межбюджетных трансфертов, имеющих целевое назначение, прошлых лет</t>
  </si>
  <si>
    <t xml:space="preserve">Возврат прочих остатков субсидий, субвенций и иных межбюджетных трансфертов, имеющих целевое назначение, прошлых лет </t>
  </si>
  <si>
    <t>НАЛОГИ НА ИМУЩЕСТВО</t>
  </si>
  <si>
    <t>Налог на имущество физических лиц</t>
  </si>
  <si>
    <t>Земельный налог</t>
  </si>
  <si>
    <t>Сведения о доходах бюджета Чагодощенского муниципального округа по наименованию групп, подгрупп и статей доходов на 2024год и плановый период  2025-2026 годы</t>
  </si>
  <si>
    <t>% к 2023 году</t>
  </si>
  <si>
    <t>% к исполнению за 2022 год</t>
  </si>
  <si>
    <t>План на 2026 год</t>
  </si>
  <si>
    <t>%  к исполнению за 2022 год</t>
  </si>
  <si>
    <t>Оценка        2023 год консолидированный бюджет Чагодощенского муниципального округа</t>
  </si>
  <si>
    <t xml:space="preserve">Оценка        2023 год консолидированный бюджет Чагодощенского муниципального округа </t>
  </si>
  <si>
    <t>План                2024 год</t>
  </si>
  <si>
    <t>% к исполнения за 2022 год</t>
  </si>
  <si>
    <t>% к исполнению  за 2022 год</t>
  </si>
  <si>
    <t>Факт                2022 год консолидированный бюджет Чагодощенского муниципального района</t>
  </si>
  <si>
    <t>Задолженность и перерасчеты по отмененным налогам, сборам и иным обязательным платежам</t>
  </si>
</sst>
</file>

<file path=xl/styles.xml><?xml version="1.0" encoding="utf-8"?>
<styleSheet xmlns="http://schemas.openxmlformats.org/spreadsheetml/2006/main">
  <numFmts count="4">
    <numFmt numFmtId="164" formatCode="#,##0.0;[Red]\-#,##0.00"/>
    <numFmt numFmtId="165" formatCode="0.0%"/>
    <numFmt numFmtId="166" formatCode="#,##0.0_ ;[Red]\-#,##0.0\ "/>
    <numFmt numFmtId="167" formatCode="#,##0.0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1" xfId="1" applyNumberFormat="1" applyFont="1" applyFill="1" applyBorder="1" applyAlignment="1" applyProtection="1">
      <alignment horizontal="left" vertical="center" wrapText="1"/>
      <protection hidden="1"/>
    </xf>
    <xf numFmtId="164" fontId="6" fillId="0" borderId="1" xfId="1" applyNumberFormat="1" applyFont="1" applyFill="1" applyBorder="1" applyAlignment="1" applyProtection="1">
      <alignment wrapText="1"/>
      <protection hidden="1"/>
    </xf>
    <xf numFmtId="165" fontId="7" fillId="0" borderId="1" xfId="2" applyNumberFormat="1" applyFont="1" applyFill="1" applyBorder="1" applyAlignment="1" applyProtection="1">
      <alignment wrapText="1"/>
      <protection hidden="1"/>
    </xf>
    <xf numFmtId="166" fontId="2" fillId="0" borderId="1" xfId="0" applyNumberFormat="1" applyFont="1" applyBorder="1" applyAlignment="1"/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1" fillId="0" borderId="1" xfId="1" applyNumberFormat="1" applyFont="1" applyFill="1" applyBorder="1" applyAlignment="1" applyProtection="1">
      <alignment horizontal="left" vertical="center" wrapText="1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2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12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left" vertical="center"/>
    </xf>
    <xf numFmtId="0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7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4" borderId="1" xfId="1" applyNumberFormat="1" applyFont="1" applyFill="1" applyBorder="1" applyAlignment="1" applyProtection="1">
      <alignment horizontal="left" vertical="center" wrapText="1"/>
      <protection hidden="1"/>
    </xf>
    <xf numFmtId="164" fontId="11" fillId="4" borderId="1" xfId="1" applyNumberFormat="1" applyFont="1" applyFill="1" applyBorder="1" applyAlignment="1" applyProtection="1">
      <alignment horizontal="center" vertical="center" wrapText="1"/>
      <protection hidden="1"/>
    </xf>
    <xf numFmtId="165" fontId="12" fillId="4" borderId="1" xfId="2" applyNumberFormat="1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/>
    <xf numFmtId="0" fontId="4" fillId="4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view="pageBreakPreview" zoomScale="75" zoomScaleNormal="60" zoomScaleSheetLayoutView="75" workbookViewId="0">
      <selection activeCell="J5" sqref="J5"/>
    </sheetView>
  </sheetViews>
  <sheetFormatPr defaultRowHeight="18.75"/>
  <cols>
    <col min="1" max="1" width="38.140625" style="2" customWidth="1"/>
    <col min="2" max="2" width="16.28515625" style="10" customWidth="1"/>
    <col min="3" max="3" width="17.28515625" style="10" customWidth="1"/>
    <col min="4" max="4" width="17.7109375" style="10" customWidth="1"/>
    <col min="5" max="5" width="12.28515625" style="2" customWidth="1"/>
    <col min="6" max="6" width="14.5703125" style="2" customWidth="1"/>
    <col min="7" max="7" width="14.85546875" style="10" customWidth="1"/>
    <col min="8" max="8" width="13.28515625" style="2" customWidth="1"/>
    <col min="9" max="9" width="14.85546875" style="2" customWidth="1"/>
    <col min="10" max="10" width="14.42578125" style="10" customWidth="1"/>
    <col min="11" max="11" width="11.42578125" style="2" customWidth="1"/>
    <col min="12" max="12" width="14.85546875" style="2" customWidth="1"/>
    <col min="13" max="16384" width="9.140625" style="2"/>
  </cols>
  <sheetData>
    <row r="1" spans="1:12" ht="65.25" customHeight="1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4" customHeight="1">
      <c r="A2" s="1"/>
      <c r="B2" s="3"/>
      <c r="C2" s="3"/>
      <c r="D2" s="3"/>
      <c r="E2" s="1"/>
      <c r="F2" s="1"/>
      <c r="G2" s="3"/>
      <c r="H2" s="1"/>
      <c r="I2" s="1"/>
      <c r="J2" s="4"/>
      <c r="K2" s="1"/>
      <c r="L2" s="5" t="s">
        <v>0</v>
      </c>
    </row>
    <row r="3" spans="1:12" ht="234" customHeight="1">
      <c r="A3" s="21" t="s">
        <v>1</v>
      </c>
      <c r="B3" s="22" t="s">
        <v>46</v>
      </c>
      <c r="C3" s="22" t="s">
        <v>41</v>
      </c>
      <c r="D3" s="22" t="s">
        <v>27</v>
      </c>
      <c r="E3" s="23" t="s">
        <v>37</v>
      </c>
      <c r="F3" s="23" t="s">
        <v>38</v>
      </c>
      <c r="G3" s="22" t="s">
        <v>29</v>
      </c>
      <c r="H3" s="23" t="s">
        <v>37</v>
      </c>
      <c r="I3" s="23" t="s">
        <v>38</v>
      </c>
      <c r="J3" s="22" t="s">
        <v>39</v>
      </c>
      <c r="K3" s="23" t="s">
        <v>37</v>
      </c>
      <c r="L3" s="23" t="s">
        <v>40</v>
      </c>
    </row>
    <row r="4" spans="1:12" ht="54" customHeight="1">
      <c r="A4" s="6" t="s">
        <v>2</v>
      </c>
      <c r="B4" s="7">
        <v>200286</v>
      </c>
      <c r="C4" s="7">
        <v>186554.3</v>
      </c>
      <c r="D4" s="7">
        <v>197090</v>
      </c>
      <c r="E4" s="8">
        <f>D4/C4</f>
        <v>1.0564752460811679</v>
      </c>
      <c r="F4" s="8">
        <f>D4/B4</f>
        <v>0.98404281876916011</v>
      </c>
      <c r="G4" s="7">
        <v>186775</v>
      </c>
      <c r="H4" s="8">
        <f>G4/C4</f>
        <v>1.0011830335725309</v>
      </c>
      <c r="I4" s="8">
        <f>G4/B4</f>
        <v>0.93254146570404317</v>
      </c>
      <c r="J4" s="7">
        <v>192678</v>
      </c>
      <c r="K4" s="8">
        <f>J4/C4</f>
        <v>1.0328252953697663</v>
      </c>
      <c r="L4" s="8">
        <f>J4/B4</f>
        <v>0.96201431952308203</v>
      </c>
    </row>
    <row r="5" spans="1:12" ht="57" customHeight="1">
      <c r="A5" s="6" t="s">
        <v>3</v>
      </c>
      <c r="B5" s="7">
        <v>462836.1</v>
      </c>
      <c r="C5" s="7">
        <v>933336.8</v>
      </c>
      <c r="D5" s="7">
        <v>615558.30000000005</v>
      </c>
      <c r="E5" s="8">
        <f>D5/C5</f>
        <v>0.659524300338313</v>
      </c>
      <c r="F5" s="8">
        <f>D5/B5</f>
        <v>1.3299703718011626</v>
      </c>
      <c r="G5" s="7">
        <v>707934.2</v>
      </c>
      <c r="H5" s="8">
        <f>G5/C5</f>
        <v>0.75849811129272937</v>
      </c>
      <c r="I5" s="8">
        <f>G5/B5</f>
        <v>1.5295570073293765</v>
      </c>
      <c r="J5" s="7">
        <v>532744.1</v>
      </c>
      <c r="K5" s="8">
        <f>J5/C5</f>
        <v>0.57079512990380321</v>
      </c>
      <c r="L5" s="8">
        <f>J5/B5</f>
        <v>1.1510426693164169</v>
      </c>
    </row>
    <row r="6" spans="1:12" ht="41.25" customHeight="1">
      <c r="A6" s="18" t="s">
        <v>4</v>
      </c>
      <c r="B6" s="9">
        <f>B4+B5</f>
        <v>663122.1</v>
      </c>
      <c r="C6" s="9">
        <f>C4+C5</f>
        <v>1119891.1000000001</v>
      </c>
      <c r="D6" s="9">
        <f>D4+D5</f>
        <v>812648.3</v>
      </c>
      <c r="E6" s="8">
        <f>D6/C6</f>
        <v>0.72564939573142417</v>
      </c>
      <c r="F6" s="8">
        <f>D6/B6</f>
        <v>1.2254881868663403</v>
      </c>
      <c r="G6" s="9">
        <f>G4+G5</f>
        <v>894709.2</v>
      </c>
      <c r="H6" s="8">
        <f>G6/C6</f>
        <v>0.79892518120735123</v>
      </c>
      <c r="I6" s="8">
        <f>G6/B6</f>
        <v>1.3492374933666063</v>
      </c>
      <c r="J6" s="9">
        <f>J4+J5</f>
        <v>725422.1</v>
      </c>
      <c r="K6" s="8">
        <f>J6/C6</f>
        <v>0.64776128678940292</v>
      </c>
      <c r="L6" s="8">
        <f>J6/B6</f>
        <v>1.0939495154813872</v>
      </c>
    </row>
  </sheetData>
  <mergeCells count="1">
    <mergeCell ref="A1:L1"/>
  </mergeCells>
  <phoneticPr fontId="0" type="noConversion"/>
  <pageMargins left="0.51181102362204722" right="0.11811023622047245" top="0.35433070866141736" bottom="0.35433070866141736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3"/>
  <sheetViews>
    <sheetView topLeftCell="A4" zoomScale="70" zoomScaleNormal="70" workbookViewId="0">
      <selection activeCell="A17" sqref="A17"/>
    </sheetView>
  </sheetViews>
  <sheetFormatPr defaultRowHeight="18.75"/>
  <cols>
    <col min="1" max="1" width="50.28515625" style="2" customWidth="1"/>
    <col min="2" max="2" width="14.85546875" style="31" customWidth="1"/>
    <col min="3" max="3" width="15.7109375" style="10" customWidth="1"/>
    <col min="4" max="4" width="16.140625" style="10" customWidth="1"/>
    <col min="5" max="5" width="14.42578125" style="2" customWidth="1"/>
    <col min="6" max="6" width="14.85546875" style="2" customWidth="1"/>
    <col min="7" max="7" width="15" style="10" customWidth="1"/>
    <col min="8" max="8" width="14.42578125" style="2" customWidth="1"/>
    <col min="9" max="9" width="15.42578125" style="2" customWidth="1"/>
    <col min="10" max="10" width="15.140625" style="10" customWidth="1"/>
    <col min="11" max="11" width="12.85546875" style="2" customWidth="1"/>
    <col min="12" max="12" width="15.140625" style="2" customWidth="1"/>
    <col min="13" max="16384" width="9.140625" style="2"/>
  </cols>
  <sheetData>
    <row r="1" spans="1:14" ht="69" customHeight="1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4">
      <c r="J2" s="11"/>
      <c r="L2" s="12" t="s">
        <v>0</v>
      </c>
    </row>
    <row r="3" spans="1:14" ht="192.75" customHeight="1">
      <c r="A3" s="19" t="s">
        <v>1</v>
      </c>
      <c r="B3" s="19" t="s">
        <v>46</v>
      </c>
      <c r="C3" s="19" t="s">
        <v>42</v>
      </c>
      <c r="D3" s="19" t="s">
        <v>43</v>
      </c>
      <c r="E3" s="20" t="s">
        <v>37</v>
      </c>
      <c r="F3" s="20" t="s">
        <v>44</v>
      </c>
      <c r="G3" s="19" t="s">
        <v>29</v>
      </c>
      <c r="H3" s="20" t="s">
        <v>37</v>
      </c>
      <c r="I3" s="20" t="s">
        <v>44</v>
      </c>
      <c r="J3" s="19" t="s">
        <v>39</v>
      </c>
      <c r="K3" s="20" t="s">
        <v>37</v>
      </c>
      <c r="L3" s="20" t="s">
        <v>44</v>
      </c>
    </row>
    <row r="4" spans="1:14" ht="39.75" customHeight="1">
      <c r="A4" s="13" t="s">
        <v>5</v>
      </c>
      <c r="B4" s="14">
        <f>B5+B7+B8+B13+B16+B18+B19+B20+B21+B22+B23+B17</f>
        <v>200286.00000000003</v>
      </c>
      <c r="C4" s="14">
        <f>C5+C7+C8+C13+C16+C18+C19+C20+C21+C22+C23</f>
        <v>186554.3</v>
      </c>
      <c r="D4" s="14">
        <f>D5+D7+D8+D13+D16+D18+D19+D20+D21+D22+D23</f>
        <v>197090</v>
      </c>
      <c r="E4" s="15">
        <f>D4/C4</f>
        <v>1.0564752460811679</v>
      </c>
      <c r="F4" s="15">
        <f>D4/B4</f>
        <v>0.98404281876916</v>
      </c>
      <c r="G4" s="14">
        <f>G5+G7+G8+G13+G16+G18+G19+G20+G21+G22+G23</f>
        <v>186775</v>
      </c>
      <c r="H4" s="15">
        <f>G4/C4</f>
        <v>1.0011830335725309</v>
      </c>
      <c r="I4" s="15">
        <f>G4/B4</f>
        <v>0.93254146570404306</v>
      </c>
      <c r="J4" s="14">
        <f>J5+J7+J8+J13+J16+J18+J19+J20+J21+J22+J23</f>
        <v>192678</v>
      </c>
      <c r="K4" s="15">
        <f>J4/C4</f>
        <v>1.0328252953697663</v>
      </c>
      <c r="L4" s="15">
        <f>J4/B4</f>
        <v>0.96201431952308181</v>
      </c>
    </row>
    <row r="5" spans="1:14" ht="21.75" customHeight="1">
      <c r="A5" s="16" t="s">
        <v>6</v>
      </c>
      <c r="B5" s="14">
        <f>B6</f>
        <v>145192.70000000001</v>
      </c>
      <c r="C5" s="14">
        <f>C6</f>
        <v>138167.5</v>
      </c>
      <c r="D5" s="14">
        <f>D6</f>
        <v>149162</v>
      </c>
      <c r="E5" s="15">
        <f t="shared" ref="E5:E23" si="0">D5/C5</f>
        <v>1.079573705828071</v>
      </c>
      <c r="F5" s="15">
        <f t="shared" ref="F5:F23" si="1">D5/B5</f>
        <v>1.02733815129824</v>
      </c>
      <c r="G5" s="14">
        <f>G6</f>
        <v>136754</v>
      </c>
      <c r="H5" s="15">
        <f t="shared" ref="H5:H23" si="2">G5/C5</f>
        <v>0.9897696636329093</v>
      </c>
      <c r="I5" s="15">
        <f t="shared" ref="I5:I23" si="3">G5/B5</f>
        <v>0.94187930935921704</v>
      </c>
      <c r="J5" s="14">
        <f>J6</f>
        <v>141694</v>
      </c>
      <c r="K5" s="15">
        <f t="shared" ref="K5:K23" si="4">J5/C5</f>
        <v>1.0255233683753415</v>
      </c>
      <c r="L5" s="15">
        <f t="shared" ref="L5:L23" si="5">J5/B5</f>
        <v>0.97590305848710013</v>
      </c>
    </row>
    <row r="6" spans="1:14" ht="21.75" customHeight="1">
      <c r="A6" s="16" t="s">
        <v>7</v>
      </c>
      <c r="B6" s="14">
        <v>145192.70000000001</v>
      </c>
      <c r="C6" s="14">
        <v>138167.5</v>
      </c>
      <c r="D6" s="14">
        <v>149162</v>
      </c>
      <c r="E6" s="15">
        <f t="shared" si="0"/>
        <v>1.079573705828071</v>
      </c>
      <c r="F6" s="15">
        <f t="shared" si="1"/>
        <v>1.02733815129824</v>
      </c>
      <c r="G6" s="14">
        <v>136754</v>
      </c>
      <c r="H6" s="15">
        <f t="shared" si="2"/>
        <v>0.9897696636329093</v>
      </c>
      <c r="I6" s="15">
        <f t="shared" si="3"/>
        <v>0.94187930935921704</v>
      </c>
      <c r="J6" s="14">
        <v>141694</v>
      </c>
      <c r="K6" s="15">
        <f t="shared" si="4"/>
        <v>1.0255233683753415</v>
      </c>
      <c r="L6" s="15">
        <f t="shared" si="5"/>
        <v>0.97590305848710013</v>
      </c>
    </row>
    <row r="7" spans="1:14" ht="79.5" customHeight="1">
      <c r="A7" s="16" t="s">
        <v>8</v>
      </c>
      <c r="B7" s="14">
        <v>9256.4</v>
      </c>
      <c r="C7" s="14">
        <v>9199</v>
      </c>
      <c r="D7" s="14">
        <v>10878</v>
      </c>
      <c r="E7" s="15">
        <f t="shared" si="0"/>
        <v>1.182519839112947</v>
      </c>
      <c r="F7" s="15">
        <f t="shared" si="1"/>
        <v>1.1751868977140141</v>
      </c>
      <c r="G7" s="14">
        <v>11159</v>
      </c>
      <c r="H7" s="15">
        <f t="shared" si="2"/>
        <v>1.2130666376780084</v>
      </c>
      <c r="I7" s="15">
        <f t="shared" si="3"/>
        <v>1.2055442720712157</v>
      </c>
      <c r="J7" s="14">
        <v>11669</v>
      </c>
      <c r="K7" s="15">
        <f t="shared" si="4"/>
        <v>1.268507446461572</v>
      </c>
      <c r="L7" s="15">
        <f t="shared" si="5"/>
        <v>1.2606412860291258</v>
      </c>
    </row>
    <row r="8" spans="1:14" ht="24" customHeight="1">
      <c r="A8" s="16" t="s">
        <v>9</v>
      </c>
      <c r="B8" s="14">
        <f>B9+B10+B11+B12</f>
        <v>22627</v>
      </c>
      <c r="C8" s="14">
        <f>C9+C10+C11+C12</f>
        <v>20963</v>
      </c>
      <c r="D8" s="14">
        <f>D9+D10+D11+D12</f>
        <v>20715</v>
      </c>
      <c r="E8" s="15">
        <f t="shared" si="0"/>
        <v>0.98816963220913034</v>
      </c>
      <c r="F8" s="15">
        <f t="shared" si="1"/>
        <v>0.91549918239271666</v>
      </c>
      <c r="G8" s="14">
        <f>G9+G10+G11+G12</f>
        <v>22401</v>
      </c>
      <c r="H8" s="15">
        <f t="shared" si="2"/>
        <v>1.0685970519486714</v>
      </c>
      <c r="I8" s="15">
        <f t="shared" si="3"/>
        <v>0.99001193264683784</v>
      </c>
      <c r="J8" s="14">
        <f>J9+J10+J11+J12</f>
        <v>22720</v>
      </c>
      <c r="K8" s="15">
        <f t="shared" si="4"/>
        <v>1.0838143395506368</v>
      </c>
      <c r="L8" s="15">
        <f t="shared" si="5"/>
        <v>1.0041101339108145</v>
      </c>
    </row>
    <row r="9" spans="1:14" s="37" customFormat="1" ht="46.5" customHeight="1">
      <c r="A9" s="34" t="s">
        <v>10</v>
      </c>
      <c r="B9" s="35">
        <v>21574.7</v>
      </c>
      <c r="C9" s="35">
        <v>20398</v>
      </c>
      <c r="D9" s="35">
        <v>19556</v>
      </c>
      <c r="E9" s="36">
        <f t="shared" si="0"/>
        <v>0.95872144327875286</v>
      </c>
      <c r="F9" s="36">
        <v>0</v>
      </c>
      <c r="G9" s="35">
        <v>21245</v>
      </c>
      <c r="H9" s="36">
        <f t="shared" si="2"/>
        <v>1.0415236787920383</v>
      </c>
      <c r="I9" s="36">
        <v>0</v>
      </c>
      <c r="J9" s="35">
        <v>21537</v>
      </c>
      <c r="K9" s="36">
        <f t="shared" si="4"/>
        <v>1.0558388077262477</v>
      </c>
      <c r="L9" s="36">
        <v>0</v>
      </c>
      <c r="N9" s="38"/>
    </row>
    <row r="10" spans="1:14" s="37" customFormat="1" ht="42" customHeight="1">
      <c r="A10" s="34" t="s">
        <v>11</v>
      </c>
      <c r="B10" s="35">
        <v>-27.2</v>
      </c>
      <c r="C10" s="35">
        <v>0</v>
      </c>
      <c r="D10" s="35">
        <v>0</v>
      </c>
      <c r="E10" s="36" t="e">
        <f t="shared" si="0"/>
        <v>#DIV/0!</v>
      </c>
      <c r="F10" s="36">
        <f t="shared" si="1"/>
        <v>0</v>
      </c>
      <c r="G10" s="35">
        <v>0</v>
      </c>
      <c r="H10" s="36" t="e">
        <f t="shared" si="2"/>
        <v>#DIV/0!</v>
      </c>
      <c r="I10" s="36">
        <f t="shared" si="3"/>
        <v>0</v>
      </c>
      <c r="J10" s="35">
        <v>0</v>
      </c>
      <c r="K10" s="36" t="e">
        <f t="shared" si="4"/>
        <v>#DIV/0!</v>
      </c>
      <c r="L10" s="36">
        <f t="shared" si="5"/>
        <v>0</v>
      </c>
    </row>
    <row r="11" spans="1:14" s="37" customFormat="1" ht="23.25" customHeight="1">
      <c r="A11" s="34" t="s">
        <v>12</v>
      </c>
      <c r="B11" s="35">
        <v>116.3</v>
      </c>
      <c r="C11" s="35">
        <v>85</v>
      </c>
      <c r="D11" s="35">
        <v>185</v>
      </c>
      <c r="E11" s="36">
        <f t="shared" si="0"/>
        <v>2.1764705882352939</v>
      </c>
      <c r="F11" s="36">
        <f t="shared" si="1"/>
        <v>1.590713671539123</v>
      </c>
      <c r="G11" s="35">
        <v>170</v>
      </c>
      <c r="H11" s="36">
        <f t="shared" si="2"/>
        <v>2</v>
      </c>
      <c r="I11" s="36">
        <f t="shared" si="3"/>
        <v>1.4617368873602752</v>
      </c>
      <c r="J11" s="35">
        <v>185</v>
      </c>
      <c r="K11" s="36">
        <f t="shared" si="4"/>
        <v>2.1764705882352939</v>
      </c>
      <c r="L11" s="36">
        <f t="shared" si="5"/>
        <v>1.590713671539123</v>
      </c>
    </row>
    <row r="12" spans="1:14" s="37" customFormat="1" ht="45" customHeight="1">
      <c r="A12" s="34" t="s">
        <v>13</v>
      </c>
      <c r="B12" s="35">
        <v>963.2</v>
      </c>
      <c r="C12" s="35">
        <v>480</v>
      </c>
      <c r="D12" s="35">
        <v>974</v>
      </c>
      <c r="E12" s="36">
        <f t="shared" si="0"/>
        <v>2.0291666666666668</v>
      </c>
      <c r="F12" s="36">
        <f t="shared" si="1"/>
        <v>1.0112126245847175</v>
      </c>
      <c r="G12" s="35">
        <v>986</v>
      </c>
      <c r="H12" s="36">
        <f t="shared" si="2"/>
        <v>2.0541666666666667</v>
      </c>
      <c r="I12" s="36">
        <f t="shared" si="3"/>
        <v>1.0236710963455149</v>
      </c>
      <c r="J12" s="35">
        <v>998</v>
      </c>
      <c r="K12" s="36">
        <f t="shared" si="4"/>
        <v>2.0791666666666666</v>
      </c>
      <c r="L12" s="36">
        <f>J12/B12</f>
        <v>1.0361295681063123</v>
      </c>
    </row>
    <row r="13" spans="1:14" ht="45" customHeight="1">
      <c r="A13" s="16" t="s">
        <v>33</v>
      </c>
      <c r="B13" s="14">
        <v>8621.7000000000007</v>
      </c>
      <c r="C13" s="14">
        <f>C14+C15</f>
        <v>8332</v>
      </c>
      <c r="D13" s="14">
        <f>D14+D15</f>
        <v>8150</v>
      </c>
      <c r="E13" s="15">
        <f t="shared" si="0"/>
        <v>0.97815650504080653</v>
      </c>
      <c r="F13" s="15">
        <f t="shared" si="1"/>
        <v>0.94528921210434125</v>
      </c>
      <c r="G13" s="14">
        <f>G14+G15</f>
        <v>8231</v>
      </c>
      <c r="H13" s="15">
        <f t="shared" si="2"/>
        <v>0.9878780604896783</v>
      </c>
      <c r="I13" s="15">
        <f t="shared" si="3"/>
        <v>0.95468411102218809</v>
      </c>
      <c r="J13" s="14">
        <f>J14+J15</f>
        <v>8314</v>
      </c>
      <c r="K13" s="15">
        <f t="shared" si="4"/>
        <v>0.99783965434469513</v>
      </c>
      <c r="L13" s="15">
        <f t="shared" si="5"/>
        <v>0.96431098275282123</v>
      </c>
    </row>
    <row r="14" spans="1:14" ht="17.25" customHeight="1">
      <c r="A14" s="16" t="s">
        <v>34</v>
      </c>
      <c r="B14" s="14">
        <v>4165.3999999999996</v>
      </c>
      <c r="C14" s="14">
        <v>4006</v>
      </c>
      <c r="D14" s="14">
        <v>3870</v>
      </c>
      <c r="E14" s="15">
        <f t="shared" si="0"/>
        <v>0.96605092361457812</v>
      </c>
      <c r="F14" s="15">
        <f t="shared" si="1"/>
        <v>0.92908244106208293</v>
      </c>
      <c r="G14" s="14">
        <v>3951</v>
      </c>
      <c r="H14" s="15">
        <f t="shared" si="2"/>
        <v>0.98627059410883677</v>
      </c>
      <c r="I14" s="15">
        <f t="shared" si="3"/>
        <v>0.94852835261919632</v>
      </c>
      <c r="J14" s="14">
        <v>4034</v>
      </c>
      <c r="K14" s="15">
        <f t="shared" si="4"/>
        <v>1.0069895157264104</v>
      </c>
      <c r="L14" s="15">
        <f t="shared" si="5"/>
        <v>0.9684544101406829</v>
      </c>
    </row>
    <row r="15" spans="1:14" ht="21.75" customHeight="1">
      <c r="A15" s="16" t="s">
        <v>35</v>
      </c>
      <c r="B15" s="14">
        <v>4456.3</v>
      </c>
      <c r="C15" s="14">
        <v>4326</v>
      </c>
      <c r="D15" s="14">
        <v>4280</v>
      </c>
      <c r="E15" s="15">
        <f t="shared" si="0"/>
        <v>0.98936662043458157</v>
      </c>
      <c r="F15" s="15">
        <f t="shared" si="1"/>
        <v>0.96043803155083807</v>
      </c>
      <c r="G15" s="14">
        <v>4280</v>
      </c>
      <c r="H15" s="15">
        <f t="shared" si="2"/>
        <v>0.98936662043458157</v>
      </c>
      <c r="I15" s="15">
        <f t="shared" si="3"/>
        <v>0.96043803155083807</v>
      </c>
      <c r="J15" s="14">
        <v>4280</v>
      </c>
      <c r="K15" s="15"/>
      <c r="L15" s="15">
        <f t="shared" si="5"/>
        <v>0.96043803155083807</v>
      </c>
    </row>
    <row r="16" spans="1:14" ht="23.25" customHeight="1">
      <c r="A16" s="16" t="s">
        <v>14</v>
      </c>
      <c r="B16" s="14">
        <v>1417.6</v>
      </c>
      <c r="C16" s="14">
        <v>1012</v>
      </c>
      <c r="D16" s="14">
        <v>1212</v>
      </c>
      <c r="E16" s="15">
        <f t="shared" si="0"/>
        <v>1.1976284584980237</v>
      </c>
      <c r="F16" s="15">
        <f t="shared" si="1"/>
        <v>0.85496613995485338</v>
      </c>
      <c r="G16" s="14">
        <v>1212</v>
      </c>
      <c r="H16" s="15">
        <f t="shared" si="2"/>
        <v>1.1976284584980237</v>
      </c>
      <c r="I16" s="15">
        <f t="shared" si="3"/>
        <v>0.85496613995485338</v>
      </c>
      <c r="J16" s="14">
        <v>1212</v>
      </c>
      <c r="K16" s="15">
        <f t="shared" si="4"/>
        <v>1.1976284584980237</v>
      </c>
      <c r="L16" s="15">
        <f t="shared" si="5"/>
        <v>0.85496613995485338</v>
      </c>
    </row>
    <row r="17" spans="1:12" ht="68.25" customHeight="1">
      <c r="A17" s="16" t="s">
        <v>47</v>
      </c>
      <c r="B17" s="14">
        <v>-0.2</v>
      </c>
      <c r="C17" s="14">
        <v>0</v>
      </c>
      <c r="D17" s="14">
        <v>0</v>
      </c>
      <c r="E17" s="15" t="e">
        <f>D17/C17</f>
        <v>#DIV/0!</v>
      </c>
      <c r="F17" s="15">
        <f>D17/B17</f>
        <v>0</v>
      </c>
      <c r="G17" s="14">
        <v>0</v>
      </c>
      <c r="H17" s="15" t="e">
        <f>G17/C17</f>
        <v>#DIV/0!</v>
      </c>
      <c r="I17" s="15">
        <f>G17/B17</f>
        <v>0</v>
      </c>
      <c r="J17" s="14">
        <v>0</v>
      </c>
      <c r="K17" s="15" t="e">
        <f>G17/J17</f>
        <v>#DIV/0!</v>
      </c>
      <c r="L17" s="15">
        <f>G17/B17</f>
        <v>0</v>
      </c>
    </row>
    <row r="18" spans="1:12" ht="86.25" customHeight="1">
      <c r="A18" s="16" t="s">
        <v>15</v>
      </c>
      <c r="B18" s="14">
        <v>4212.1000000000004</v>
      </c>
      <c r="C18" s="14">
        <v>3214</v>
      </c>
      <c r="D18" s="14">
        <v>3287</v>
      </c>
      <c r="E18" s="15">
        <f t="shared" si="0"/>
        <v>1.0227131300560051</v>
      </c>
      <c r="F18" s="15">
        <f t="shared" si="1"/>
        <v>0.78037083639989546</v>
      </c>
      <c r="G18" s="14">
        <v>3287</v>
      </c>
      <c r="H18" s="15">
        <f t="shared" si="2"/>
        <v>1.0227131300560051</v>
      </c>
      <c r="I18" s="15">
        <f t="shared" si="3"/>
        <v>0.78037083639989546</v>
      </c>
      <c r="J18" s="14">
        <v>3287</v>
      </c>
      <c r="K18" s="15">
        <f t="shared" si="4"/>
        <v>1.0227131300560051</v>
      </c>
      <c r="L18" s="15">
        <f t="shared" si="5"/>
        <v>0.78037083639989546</v>
      </c>
    </row>
    <row r="19" spans="1:12" ht="45.75" customHeight="1">
      <c r="A19" s="16" t="s">
        <v>16</v>
      </c>
      <c r="B19" s="14">
        <v>2932.4</v>
      </c>
      <c r="C19" s="14">
        <v>1899.3</v>
      </c>
      <c r="D19" s="14">
        <v>459</v>
      </c>
      <c r="E19" s="15">
        <f t="shared" si="0"/>
        <v>0.24166798294108358</v>
      </c>
      <c r="F19" s="15">
        <f t="shared" si="1"/>
        <v>0.15652707679716274</v>
      </c>
      <c r="G19" s="14">
        <v>504</v>
      </c>
      <c r="H19" s="15">
        <f t="shared" si="2"/>
        <v>0.26536092244511134</v>
      </c>
      <c r="I19" s="15">
        <f t="shared" si="3"/>
        <v>0.17187286864002183</v>
      </c>
      <c r="J19" s="14">
        <v>555</v>
      </c>
      <c r="K19" s="15">
        <f t="shared" si="4"/>
        <v>0.29221292054967618</v>
      </c>
      <c r="L19" s="15">
        <f t="shared" si="5"/>
        <v>0.1892647660619288</v>
      </c>
    </row>
    <row r="20" spans="1:12" ht="60.75" customHeight="1">
      <c r="A20" s="16" t="s">
        <v>17</v>
      </c>
      <c r="B20" s="14">
        <v>2493.6</v>
      </c>
      <c r="C20" s="14">
        <v>1950</v>
      </c>
      <c r="D20" s="14">
        <v>2168</v>
      </c>
      <c r="E20" s="15">
        <f t="shared" si="0"/>
        <v>1.1117948717948718</v>
      </c>
      <c r="F20" s="15">
        <f t="shared" si="1"/>
        <v>0.86942572986846334</v>
      </c>
      <c r="G20" s="14">
        <v>2168</v>
      </c>
      <c r="H20" s="15">
        <f t="shared" si="2"/>
        <v>1.1117948717948718</v>
      </c>
      <c r="I20" s="15">
        <f t="shared" si="3"/>
        <v>0.86942572986846334</v>
      </c>
      <c r="J20" s="14">
        <v>2168</v>
      </c>
      <c r="K20" s="15">
        <f t="shared" si="4"/>
        <v>1.1117948717948718</v>
      </c>
      <c r="L20" s="15">
        <f t="shared" si="5"/>
        <v>0.86942572986846334</v>
      </c>
    </row>
    <row r="21" spans="1:12" ht="63" customHeight="1">
      <c r="A21" s="16" t="s">
        <v>18</v>
      </c>
      <c r="B21" s="14">
        <v>1935.2</v>
      </c>
      <c r="C21" s="14">
        <v>690.5</v>
      </c>
      <c r="D21" s="14">
        <v>398</v>
      </c>
      <c r="E21" s="15">
        <f t="shared" si="0"/>
        <v>0.57639391745112234</v>
      </c>
      <c r="F21" s="15">
        <f t="shared" si="1"/>
        <v>0.20566349731293923</v>
      </c>
      <c r="G21" s="14">
        <v>398</v>
      </c>
      <c r="H21" s="15">
        <f t="shared" si="2"/>
        <v>0.57639391745112234</v>
      </c>
      <c r="I21" s="15">
        <f t="shared" si="3"/>
        <v>0.20566349731293923</v>
      </c>
      <c r="J21" s="14">
        <v>398</v>
      </c>
      <c r="K21" s="15">
        <f t="shared" si="4"/>
        <v>0.57639391745112234</v>
      </c>
      <c r="L21" s="15">
        <f t="shared" si="5"/>
        <v>0.20566349731293923</v>
      </c>
    </row>
    <row r="22" spans="1:12" ht="42.75" customHeight="1">
      <c r="A22" s="16" t="s">
        <v>19</v>
      </c>
      <c r="B22" s="14">
        <v>1556.8</v>
      </c>
      <c r="C22" s="14">
        <v>909</v>
      </c>
      <c r="D22" s="14">
        <v>639</v>
      </c>
      <c r="E22" s="15">
        <f t="shared" si="0"/>
        <v>0.70297029702970293</v>
      </c>
      <c r="F22" s="15">
        <f t="shared" si="1"/>
        <v>0.41045734840698872</v>
      </c>
      <c r="G22" s="14">
        <v>639</v>
      </c>
      <c r="H22" s="15">
        <f t="shared" si="2"/>
        <v>0.70297029702970293</v>
      </c>
      <c r="I22" s="15">
        <f t="shared" si="3"/>
        <v>0.41045734840698872</v>
      </c>
      <c r="J22" s="14">
        <v>639</v>
      </c>
      <c r="K22" s="15">
        <f t="shared" si="4"/>
        <v>0.70297029702970293</v>
      </c>
      <c r="L22" s="15">
        <f t="shared" si="5"/>
        <v>0.41045734840698872</v>
      </c>
    </row>
    <row r="23" spans="1:12" ht="25.5" customHeight="1">
      <c r="A23" s="16" t="s">
        <v>20</v>
      </c>
      <c r="B23" s="14">
        <v>40.700000000000003</v>
      </c>
      <c r="C23" s="14">
        <v>218</v>
      </c>
      <c r="D23" s="14">
        <v>22</v>
      </c>
      <c r="E23" s="15">
        <f t="shared" si="0"/>
        <v>0.10091743119266056</v>
      </c>
      <c r="F23" s="15">
        <f t="shared" si="1"/>
        <v>0.54054054054054046</v>
      </c>
      <c r="G23" s="14">
        <v>22</v>
      </c>
      <c r="H23" s="15">
        <f t="shared" si="2"/>
        <v>0.10091743119266056</v>
      </c>
      <c r="I23" s="15">
        <f t="shared" si="3"/>
        <v>0.54054054054054046</v>
      </c>
      <c r="J23" s="14">
        <v>22</v>
      </c>
      <c r="K23" s="15">
        <f t="shared" si="4"/>
        <v>0.10091743119266056</v>
      </c>
      <c r="L23" s="15">
        <f t="shared" si="5"/>
        <v>0.54054054054054046</v>
      </c>
    </row>
  </sheetData>
  <mergeCells count="1">
    <mergeCell ref="A1:L1"/>
  </mergeCells>
  <phoneticPr fontId="0" type="noConversion"/>
  <pageMargins left="0.31496062992125984" right="0.11811023622047245" top="0.15748031496062992" bottom="0.15748031496062992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3"/>
  <sheetViews>
    <sheetView tabSelected="1" zoomScale="78" zoomScaleNormal="78" zoomScaleSheetLayoutView="75" workbookViewId="0">
      <selection activeCell="J4" sqref="J4"/>
    </sheetView>
  </sheetViews>
  <sheetFormatPr defaultRowHeight="18.75"/>
  <cols>
    <col min="1" max="1" width="52.28515625" style="2" customWidth="1"/>
    <col min="2" max="2" width="15.85546875" style="10" customWidth="1"/>
    <col min="3" max="3" width="15.5703125" style="10" customWidth="1"/>
    <col min="4" max="4" width="15.140625" style="10" customWidth="1"/>
    <col min="5" max="5" width="13" style="2" customWidth="1"/>
    <col min="6" max="6" width="15.42578125" style="2" customWidth="1"/>
    <col min="7" max="7" width="14.5703125" style="10" customWidth="1"/>
    <col min="8" max="8" width="13.140625" style="2" customWidth="1"/>
    <col min="9" max="9" width="15.42578125" style="2" customWidth="1"/>
    <col min="10" max="10" width="14.42578125" style="10" customWidth="1"/>
    <col min="11" max="11" width="12.28515625" style="2" customWidth="1"/>
    <col min="12" max="12" width="14.85546875" style="2" customWidth="1"/>
    <col min="13" max="16384" width="9.140625" style="2"/>
  </cols>
  <sheetData>
    <row r="1" spans="1:12" ht="69" customHeight="1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J2" s="11"/>
      <c r="L2" s="12" t="s">
        <v>0</v>
      </c>
    </row>
    <row r="3" spans="1:12" ht="135" customHeight="1">
      <c r="A3" s="19" t="s">
        <v>1</v>
      </c>
      <c r="B3" s="33" t="s">
        <v>46</v>
      </c>
      <c r="C3" s="33" t="s">
        <v>41</v>
      </c>
      <c r="D3" s="19" t="s">
        <v>27</v>
      </c>
      <c r="E3" s="20" t="s">
        <v>37</v>
      </c>
      <c r="F3" s="20" t="s">
        <v>45</v>
      </c>
      <c r="G3" s="19" t="s">
        <v>29</v>
      </c>
      <c r="H3" s="20" t="s">
        <v>37</v>
      </c>
      <c r="I3" s="20" t="s">
        <v>45</v>
      </c>
      <c r="J3" s="19" t="s">
        <v>39</v>
      </c>
      <c r="K3" s="20" t="s">
        <v>37</v>
      </c>
      <c r="L3" s="20" t="s">
        <v>45</v>
      </c>
    </row>
    <row r="4" spans="1:12" ht="25.5" customHeight="1">
      <c r="A4" s="13" t="s">
        <v>21</v>
      </c>
      <c r="B4" s="26">
        <f>B5+B6+B7+B8+B9+B10+B12+B13</f>
        <v>462836.1</v>
      </c>
      <c r="C4" s="26">
        <f>C5+C6+C7+C8+C9+C11+C13+C10</f>
        <v>933336.8</v>
      </c>
      <c r="D4" s="26">
        <f>D5+D6+D7+D8+D10+D11+D13</f>
        <v>615558.30000000005</v>
      </c>
      <c r="E4" s="15">
        <f t="shared" ref="E4:E12" si="0">D4/C4</f>
        <v>0.659524300338313</v>
      </c>
      <c r="F4" s="15">
        <f>D4/B4</f>
        <v>1.3299703718011626</v>
      </c>
      <c r="G4" s="14">
        <f>G5+G6+G7+G8+G11+G13</f>
        <v>707934.2</v>
      </c>
      <c r="H4" s="15">
        <f t="shared" ref="H4:H12" si="1">G4/C4</f>
        <v>0.75849811129272937</v>
      </c>
      <c r="I4" s="15">
        <f>G4/B4</f>
        <v>1.5295570073293765</v>
      </c>
      <c r="J4" s="14">
        <f>J5+J6+J7+J8+J11+J13+J10</f>
        <v>532744.1</v>
      </c>
      <c r="K4" s="15">
        <f t="shared" ref="K4:K12" si="2">J4/C4</f>
        <v>0.57079512990380321</v>
      </c>
      <c r="L4" s="15">
        <f>J4/B4</f>
        <v>1.1510426693164169</v>
      </c>
    </row>
    <row r="5" spans="1:12" ht="44.25" customHeight="1">
      <c r="A5" s="16" t="s">
        <v>22</v>
      </c>
      <c r="B5" s="27">
        <v>128162.1</v>
      </c>
      <c r="C5" s="27">
        <v>167032.29999999999</v>
      </c>
      <c r="D5" s="27">
        <v>142229.4</v>
      </c>
      <c r="E5" s="15">
        <f t="shared" si="0"/>
        <v>0.85150836095773097</v>
      </c>
      <c r="F5" s="15">
        <f t="shared" ref="F5:F13" si="3">D5/B5</f>
        <v>1.1097617782480156</v>
      </c>
      <c r="G5" s="28">
        <v>160901.1</v>
      </c>
      <c r="H5" s="15">
        <f t="shared" si="1"/>
        <v>0.96329332709901028</v>
      </c>
      <c r="I5" s="15">
        <f t="shared" ref="I5:I13" si="4">G5/B5</f>
        <v>1.255449934106885</v>
      </c>
      <c r="J5" s="28">
        <v>162330.29999999999</v>
      </c>
      <c r="K5" s="15">
        <f t="shared" si="2"/>
        <v>0.97184975600527568</v>
      </c>
      <c r="L5" s="15">
        <f t="shared" ref="L5:L13" si="5">J5/B5</f>
        <v>1.26660143677421</v>
      </c>
    </row>
    <row r="6" spans="1:12" ht="61.5" customHeight="1">
      <c r="A6" s="16" t="s">
        <v>23</v>
      </c>
      <c r="B6" s="27">
        <v>171934.6</v>
      </c>
      <c r="C6" s="27">
        <v>591993.5</v>
      </c>
      <c r="D6" s="27">
        <v>302362.09999999998</v>
      </c>
      <c r="E6" s="15">
        <f t="shared" si="0"/>
        <v>0.51075239846383447</v>
      </c>
      <c r="F6" s="15">
        <f t="shared" si="3"/>
        <v>1.7585878584066266</v>
      </c>
      <c r="G6" s="28">
        <v>363491.6</v>
      </c>
      <c r="H6" s="15">
        <f t="shared" si="1"/>
        <v>0.61401282277592573</v>
      </c>
      <c r="I6" s="15">
        <f t="shared" si="4"/>
        <v>2.1141271157754167</v>
      </c>
      <c r="J6" s="28">
        <v>173992.9</v>
      </c>
      <c r="K6" s="15">
        <f t="shared" si="2"/>
        <v>0.29391015272971749</v>
      </c>
      <c r="L6" s="15">
        <f t="shared" si="5"/>
        <v>1.0119714123858723</v>
      </c>
    </row>
    <row r="7" spans="1:12" ht="63" customHeight="1">
      <c r="A7" s="16" t="s">
        <v>24</v>
      </c>
      <c r="B7" s="27">
        <v>161097.9</v>
      </c>
      <c r="C7" s="27">
        <v>161490.6</v>
      </c>
      <c r="D7" s="27">
        <v>170966.8</v>
      </c>
      <c r="E7" s="15">
        <f t="shared" si="0"/>
        <v>1.058679576396397</v>
      </c>
      <c r="F7" s="15">
        <f t="shared" si="3"/>
        <v>1.0612602647210174</v>
      </c>
      <c r="G7" s="28">
        <v>183541.5</v>
      </c>
      <c r="H7" s="15">
        <f t="shared" si="1"/>
        <v>1.1365460280660298</v>
      </c>
      <c r="I7" s="15">
        <f t="shared" si="4"/>
        <v>1.1393165274035231</v>
      </c>
      <c r="J7" s="28">
        <v>196420.9</v>
      </c>
      <c r="K7" s="15">
        <f t="shared" si="2"/>
        <v>1.216299276861935</v>
      </c>
      <c r="L7" s="15">
        <f t="shared" si="5"/>
        <v>1.2192641865598497</v>
      </c>
    </row>
    <row r="8" spans="1:12" ht="26.25" customHeight="1">
      <c r="A8" s="24" t="s">
        <v>25</v>
      </c>
      <c r="B8" s="29">
        <v>941.5</v>
      </c>
      <c r="C8" s="29">
        <v>11570</v>
      </c>
      <c r="D8" s="29">
        <v>0</v>
      </c>
      <c r="E8" s="17">
        <f t="shared" si="0"/>
        <v>0</v>
      </c>
      <c r="F8" s="17">
        <f t="shared" si="3"/>
        <v>0</v>
      </c>
      <c r="G8" s="30">
        <v>0</v>
      </c>
      <c r="H8" s="15">
        <f t="shared" si="1"/>
        <v>0</v>
      </c>
      <c r="I8" s="17">
        <f t="shared" si="4"/>
        <v>0</v>
      </c>
      <c r="J8" s="30">
        <v>0</v>
      </c>
      <c r="K8" s="17">
        <f t="shared" si="2"/>
        <v>0</v>
      </c>
      <c r="L8" s="17">
        <f t="shared" si="5"/>
        <v>0</v>
      </c>
    </row>
    <row r="9" spans="1:12" ht="56.25" customHeight="1">
      <c r="A9" s="25" t="s">
        <v>30</v>
      </c>
      <c r="B9" s="29">
        <v>516.79999999999995</v>
      </c>
      <c r="C9" s="29">
        <v>0</v>
      </c>
      <c r="D9" s="29">
        <v>0</v>
      </c>
      <c r="E9" s="17" t="e">
        <f>D9/C9</f>
        <v>#DIV/0!</v>
      </c>
      <c r="F9" s="17">
        <f>D9/B9</f>
        <v>0</v>
      </c>
      <c r="G9" s="30">
        <v>0</v>
      </c>
      <c r="H9" s="15" t="e">
        <f t="shared" si="1"/>
        <v>#DIV/0!</v>
      </c>
      <c r="I9" s="17">
        <f t="shared" si="4"/>
        <v>0</v>
      </c>
      <c r="J9" s="30">
        <v>0</v>
      </c>
      <c r="K9" s="17" t="e">
        <f t="shared" si="2"/>
        <v>#DIV/0!</v>
      </c>
      <c r="L9" s="17">
        <f t="shared" si="5"/>
        <v>0</v>
      </c>
    </row>
    <row r="10" spans="1:12" ht="26.25" customHeight="1">
      <c r="A10" s="25" t="s">
        <v>28</v>
      </c>
      <c r="B10" s="30">
        <v>1701.7</v>
      </c>
      <c r="C10" s="30">
        <v>1250.4000000000001</v>
      </c>
      <c r="D10" s="29">
        <v>0</v>
      </c>
      <c r="E10" s="17">
        <f t="shared" si="0"/>
        <v>0</v>
      </c>
      <c r="F10" s="17">
        <f t="shared" si="3"/>
        <v>0</v>
      </c>
      <c r="G10" s="30">
        <v>0</v>
      </c>
      <c r="H10" s="15">
        <f t="shared" si="1"/>
        <v>0</v>
      </c>
      <c r="I10" s="17">
        <f t="shared" si="4"/>
        <v>0</v>
      </c>
      <c r="J10" s="30">
        <v>0</v>
      </c>
      <c r="K10" s="17">
        <f t="shared" si="2"/>
        <v>0</v>
      </c>
      <c r="L10" s="17">
        <f t="shared" si="5"/>
        <v>0</v>
      </c>
    </row>
    <row r="11" spans="1:12" ht="60" hidden="1" customHeight="1">
      <c r="A11" s="25" t="s">
        <v>26</v>
      </c>
      <c r="B11" s="30">
        <v>0</v>
      </c>
      <c r="C11" s="30">
        <v>0</v>
      </c>
      <c r="D11" s="30">
        <v>0</v>
      </c>
      <c r="E11" s="17" t="e">
        <f t="shared" si="0"/>
        <v>#DIV/0!</v>
      </c>
      <c r="F11" s="17" t="e">
        <f t="shared" si="3"/>
        <v>#DIV/0!</v>
      </c>
      <c r="G11" s="30">
        <v>0</v>
      </c>
      <c r="H11" s="15" t="e">
        <f t="shared" si="1"/>
        <v>#DIV/0!</v>
      </c>
      <c r="I11" s="17" t="e">
        <f t="shared" si="4"/>
        <v>#DIV/0!</v>
      </c>
      <c r="J11" s="30">
        <v>0</v>
      </c>
      <c r="K11" s="17" t="e">
        <f t="shared" si="2"/>
        <v>#DIV/0!</v>
      </c>
      <c r="L11" s="17" t="e">
        <f t="shared" si="5"/>
        <v>#DIV/0!</v>
      </c>
    </row>
    <row r="12" spans="1:12" ht="60" customHeight="1">
      <c r="A12" s="25" t="s">
        <v>31</v>
      </c>
      <c r="B12" s="30">
        <v>0</v>
      </c>
      <c r="C12" s="30">
        <v>0</v>
      </c>
      <c r="D12" s="30">
        <v>0</v>
      </c>
      <c r="E12" s="17" t="e">
        <f t="shared" si="0"/>
        <v>#DIV/0!</v>
      </c>
      <c r="F12" s="17" t="e">
        <f t="shared" si="3"/>
        <v>#DIV/0!</v>
      </c>
      <c r="G12" s="30">
        <v>0</v>
      </c>
      <c r="H12" s="15" t="e">
        <f t="shared" si="1"/>
        <v>#DIV/0!</v>
      </c>
      <c r="I12" s="17" t="e">
        <f t="shared" si="4"/>
        <v>#DIV/0!</v>
      </c>
      <c r="J12" s="30">
        <v>0</v>
      </c>
      <c r="K12" s="17" t="e">
        <f t="shared" si="2"/>
        <v>#DIV/0!</v>
      </c>
      <c r="L12" s="17" t="e">
        <f t="shared" si="5"/>
        <v>#DIV/0!</v>
      </c>
    </row>
    <row r="13" spans="1:12" ht="76.5" customHeight="1">
      <c r="A13" s="32" t="s">
        <v>32</v>
      </c>
      <c r="B13" s="30">
        <v>-1518.5</v>
      </c>
      <c r="C13" s="30">
        <v>0</v>
      </c>
      <c r="D13" s="30">
        <v>0</v>
      </c>
      <c r="E13" s="15">
        <v>0</v>
      </c>
      <c r="F13" s="15">
        <f t="shared" si="3"/>
        <v>0</v>
      </c>
      <c r="G13" s="30">
        <v>0</v>
      </c>
      <c r="H13" s="15">
        <v>0</v>
      </c>
      <c r="I13" s="15">
        <f t="shared" si="4"/>
        <v>0</v>
      </c>
      <c r="J13" s="30">
        <v>0</v>
      </c>
      <c r="K13" s="15">
        <v>0</v>
      </c>
      <c r="L13" s="15">
        <f t="shared" si="5"/>
        <v>0</v>
      </c>
    </row>
  </sheetData>
  <mergeCells count="1">
    <mergeCell ref="A1:L1"/>
  </mergeCells>
  <phoneticPr fontId="0" type="noConversion"/>
  <pageMargins left="0.19685039370078741" right="0.11811023622047245" top="0.35433070866141736" bottom="0.15748031496062992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Собст+обл.</vt:lpstr>
      <vt:lpstr>Налоговые и неналоговые доходы </vt:lpstr>
      <vt:lpstr>Безвозмездные поступления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2023-12-06T05:03:07Z</dcterms:modified>
</cp:coreProperties>
</file>