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8_{5C6B37F0-FC5A-42A8-9C20-E2C079BA3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Лист2!$A$3:$H$38</definedName>
    <definedName name="_xlnm.Print_Area" localSheetId="0">Лист2!$B$2:$H$43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2" l="1"/>
  <c r="D40" i="2"/>
  <c r="E28" i="2"/>
  <c r="F28" i="2"/>
  <c r="G28" i="2"/>
  <c r="F26" i="2" l="1"/>
  <c r="G18" i="2"/>
  <c r="F17" i="2"/>
  <c r="E17" i="2"/>
  <c r="F14" i="2"/>
  <c r="E26" i="2" l="1"/>
  <c r="E11" i="2" l="1"/>
  <c r="G5" i="2" l="1"/>
  <c r="F5" i="2"/>
  <c r="E5" i="2"/>
  <c r="G23" i="2" l="1"/>
  <c r="F23" i="2"/>
  <c r="E23" i="2"/>
  <c r="G14" i="2"/>
  <c r="E14" i="2"/>
  <c r="E36" i="2" l="1"/>
  <c r="E37" i="2"/>
  <c r="E35" i="2"/>
  <c r="F9" i="2"/>
  <c r="F10" i="2"/>
  <c r="F11" i="2"/>
  <c r="E9" i="2"/>
  <c r="E10" i="2"/>
  <c r="F8" i="2"/>
  <c r="E8" i="2"/>
  <c r="G31" i="2"/>
  <c r="G32" i="2"/>
  <c r="F31" i="2"/>
  <c r="F32" i="2"/>
  <c r="E31" i="2"/>
  <c r="E32" i="2"/>
  <c r="G30" i="2"/>
  <c r="F30" i="2"/>
  <c r="E30" i="2"/>
  <c r="G26" i="2"/>
  <c r="G24" i="2"/>
  <c r="F24" i="2"/>
  <c r="E24" i="2"/>
  <c r="G19" i="2"/>
  <c r="G20" i="2"/>
  <c r="F18" i="2"/>
  <c r="F19" i="2"/>
  <c r="F20" i="2"/>
  <c r="E18" i="2"/>
  <c r="E19" i="2"/>
  <c r="E20" i="2"/>
  <c r="G9" i="2"/>
  <c r="G10" i="2"/>
  <c r="G11" i="2"/>
  <c r="G8" i="2"/>
  <c r="G40" i="2" s="1"/>
  <c r="F40" i="2" l="1"/>
  <c r="E40" i="2"/>
</calcChain>
</file>

<file path=xl/sharedStrings.xml><?xml version="1.0" encoding="utf-8"?>
<sst xmlns="http://schemas.openxmlformats.org/spreadsheetml/2006/main" count="67" uniqueCount="48">
  <si>
    <t xml:space="preserve">№п </t>
  </si>
  <si>
    <t>Мероприятие</t>
  </si>
  <si>
    <t>Объем средств</t>
  </si>
  <si>
    <t>область</t>
  </si>
  <si>
    <t>местный</t>
  </si>
  <si>
    <t>население</t>
  </si>
  <si>
    <t>Чагода</t>
  </si>
  <si>
    <t>примечание</t>
  </si>
  <si>
    <t xml:space="preserve"> общий итог </t>
  </si>
  <si>
    <t>Ремонт кровли Лукинского ДК МБУ "Белокрестское СКО"</t>
  </si>
  <si>
    <t>Первомайское ТУ</t>
  </si>
  <si>
    <t>Сазоново</t>
  </si>
  <si>
    <t>Белокрестское ТУ</t>
  </si>
  <si>
    <t>Округ</t>
  </si>
  <si>
    <t>Приобретение светодиодных светильников для уличного освещения</t>
  </si>
  <si>
    <t xml:space="preserve">Обеспечение бесперебойного водоснабжения ул.Связи-ул.Гагарина </t>
  </si>
  <si>
    <t>фигурка +стойки волейбольные</t>
  </si>
  <si>
    <t xml:space="preserve">    </t>
  </si>
  <si>
    <t>заявленные проекты</t>
  </si>
  <si>
    <t>Ремонт очистных сооружений канализации в д.Анисимово</t>
  </si>
  <si>
    <t xml:space="preserve"> </t>
  </si>
  <si>
    <t xml:space="preserve">Приобретение  русских народных костюмов для  хора </t>
  </si>
  <si>
    <t>Приобретение винтовки однозарядной с баллоном и заправочной станцией</t>
  </si>
  <si>
    <t>Ремонт помещений Мегринского ДК                           МБУ "Белокрестское СКО"</t>
  </si>
  <si>
    <t>Ремонт  центральной  насосной  станции</t>
  </si>
  <si>
    <t>Обеспечение бесперебойного теплоснабжения населения п.Сазоново(Подогреватель пароводяной ПП2-17-0,7-2)</t>
  </si>
  <si>
    <t xml:space="preserve">Ремонт пешеходного моста в д.Анисимово </t>
  </si>
  <si>
    <t xml:space="preserve">объем средств 100% </t>
  </si>
  <si>
    <t xml:space="preserve">область 70% </t>
  </si>
  <si>
    <t>население 5,1%</t>
  </si>
  <si>
    <t>ЖКХ   44,9%</t>
  </si>
  <si>
    <t>местный 24,9%</t>
  </si>
  <si>
    <t xml:space="preserve">Ремонт скважины для хозяйственно-питьевого водоснабжения д.Мегрино  </t>
  </si>
  <si>
    <t xml:space="preserve">область 50% </t>
  </si>
  <si>
    <t xml:space="preserve">местный 44,9%  ЖКХ </t>
  </si>
  <si>
    <t>область 50%</t>
  </si>
  <si>
    <r>
      <t>Обустройство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общественных колодцев  д.Пучнино, д.Черенское, д.Паник, д.Папорть, д.Гора</t>
    </r>
  </si>
  <si>
    <t>Обустройство дополнительными элементами детской площадки в п.Борисово</t>
  </si>
  <si>
    <t>местный 29,8%  ЖКХ</t>
  </si>
  <si>
    <t>Благоустройство прилегающих территорий колодцев п.Чагода</t>
  </si>
  <si>
    <t>Благоустройство места массового отдыха населения п. Чагода у реки Чагодоща</t>
  </si>
  <si>
    <t>Ремонт ограждения  хоккейного корта п.Сазоново</t>
  </si>
  <si>
    <t xml:space="preserve"> Приобретение резервного источникка электроснабжения (50 кВт (ЭД-50-Т400-1РКМ11)</t>
  </si>
  <si>
    <t>благоустр. 24,9%</t>
  </si>
  <si>
    <r>
      <t xml:space="preserve">Благоустройство прилегающих территорий вокруг общественных колодцев  Чаодощенского муниципального округа          </t>
    </r>
    <r>
      <rPr>
        <b/>
        <u/>
        <sz val="14"/>
        <rFont val="Times New Roman"/>
        <family val="1"/>
        <charset val="204"/>
      </rPr>
      <t/>
    </r>
  </si>
  <si>
    <t>физ.л.5,1%-101984,72</t>
  </si>
  <si>
    <t>юр.лица 137645,16</t>
  </si>
  <si>
    <t>юр.лица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</si>
</sst>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rgb="FF92D05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6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2" xfId="0" applyFont="1" applyBorder="1"/>
    <xf numFmtId="0" fontId="2" fillId="0" borderId="2" xfId="0" applyFont="1" applyBorder="1"/>
    <xf numFmtId="0" fontId="2" fillId="0" borderId="6" xfId="0" applyFont="1" applyBorder="1"/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2" fontId="5" fillId="3" borderId="1" xfId="0" applyNumberFormat="1" applyFont="1" applyFill="1" applyBorder="1" applyAlignment="1">
      <alignment vertical="top"/>
    </xf>
    <xf numFmtId="2" fontId="5" fillId="3" borderId="3" xfId="0" applyNumberFormat="1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0" xfId="0" applyFont="1"/>
    <xf numFmtId="2" fontId="9" fillId="0" borderId="0" xfId="0" applyNumberFormat="1" applyFont="1"/>
    <xf numFmtId="0" fontId="10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3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3" fillId="0" borderId="0" xfId="0" applyFont="1"/>
    <xf numFmtId="0" fontId="6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4" fontId="3" fillId="2" borderId="1" xfId="0" applyNumberFormat="1" applyFont="1" applyFill="1" applyBorder="1" applyAlignment="1">
      <alignment vertical="top"/>
    </xf>
    <xf numFmtId="4" fontId="3" fillId="2" borderId="3" xfId="0" applyNumberFormat="1" applyFont="1" applyFill="1" applyBorder="1" applyAlignment="1">
      <alignment vertical="top"/>
    </xf>
    <xf numFmtId="2" fontId="3" fillId="2" borderId="4" xfId="0" applyNumberFormat="1" applyFont="1" applyFill="1" applyBorder="1" applyAlignment="1" applyProtection="1">
      <alignment vertical="top"/>
      <protection locked="0"/>
    </xf>
    <xf numFmtId="2" fontId="4" fillId="2" borderId="1" xfId="0" applyNumberFormat="1" applyFont="1" applyFill="1" applyBorder="1" applyAlignment="1">
      <alignment vertical="top"/>
    </xf>
    <xf numFmtId="4" fontId="8" fillId="2" borderId="2" xfId="0" applyNumberFormat="1" applyFont="1" applyFill="1" applyBorder="1" applyAlignment="1">
      <alignment vertical="top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top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4" fontId="4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vertical="top"/>
    </xf>
    <xf numFmtId="0" fontId="3" fillId="2" borderId="4" xfId="0" applyFont="1" applyFill="1" applyBorder="1" applyAlignment="1">
      <alignment vertical="top" wrapText="1"/>
    </xf>
    <xf numFmtId="2" fontId="4" fillId="2" borderId="4" xfId="0" applyNumberFormat="1" applyFont="1" applyFill="1" applyBorder="1" applyAlignment="1">
      <alignment vertical="top"/>
    </xf>
    <xf numFmtId="0" fontId="3" fillId="2" borderId="8" xfId="0" applyFont="1" applyFill="1" applyBorder="1" applyAlignment="1">
      <alignment horizontal="justify" vertical="top" wrapText="1"/>
    </xf>
    <xf numFmtId="0" fontId="3" fillId="2" borderId="4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justify" vertical="top" wrapText="1"/>
    </xf>
    <xf numFmtId="2" fontId="4" fillId="2" borderId="7" xfId="0" applyNumberFormat="1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6" fillId="3" borderId="0" xfId="0" applyFont="1" applyFill="1" applyAlignment="1">
      <alignment vertical="top"/>
    </xf>
    <xf numFmtId="0" fontId="18" fillId="3" borderId="0" xfId="0" applyFont="1" applyFill="1" applyAlignment="1">
      <alignment vertical="top"/>
    </xf>
    <xf numFmtId="0" fontId="19" fillId="3" borderId="0" xfId="0" applyFont="1" applyFill="1" applyAlignment="1">
      <alignment vertical="top"/>
    </xf>
    <xf numFmtId="4" fontId="20" fillId="3" borderId="0" xfId="0" applyNumberFormat="1" applyFont="1" applyFill="1" applyAlignment="1">
      <alignment vertical="top"/>
    </xf>
    <xf numFmtId="0" fontId="17" fillId="3" borderId="0" xfId="0" applyFont="1" applyFill="1" applyAlignment="1">
      <alignment horizontal="justify" vertical="top"/>
    </xf>
    <xf numFmtId="0" fontId="21" fillId="3" borderId="0" xfId="0" applyFont="1" applyFill="1"/>
    <xf numFmtId="0" fontId="7" fillId="5" borderId="1" xfId="0" applyFont="1" applyFill="1" applyBorder="1" applyAlignment="1" applyProtection="1">
      <alignment vertical="top" wrapText="1"/>
      <protection locked="0"/>
    </xf>
    <xf numFmtId="2" fontId="7" fillId="5" borderId="1" xfId="0" applyNumberFormat="1" applyFont="1" applyFill="1" applyBorder="1" applyAlignment="1">
      <alignment vertical="top"/>
    </xf>
    <xf numFmtId="0" fontId="1" fillId="6" borderId="1" xfId="0" applyFont="1" applyFill="1" applyBorder="1" applyAlignment="1">
      <alignment vertical="top"/>
    </xf>
    <xf numFmtId="0" fontId="10" fillId="6" borderId="1" xfId="0" applyFont="1" applyFill="1" applyBorder="1" applyAlignment="1">
      <alignment horizontal="left" vertical="top" wrapText="1"/>
    </xf>
    <xf numFmtId="2" fontId="2" fillId="6" borderId="1" xfId="0" applyNumberFormat="1" applyFont="1" applyFill="1" applyBorder="1" applyAlignment="1">
      <alignment horizontal="center" vertical="center"/>
    </xf>
    <xf numFmtId="10" fontId="2" fillId="6" borderId="6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vertical="top"/>
    </xf>
    <xf numFmtId="0" fontId="2" fillId="6" borderId="1" xfId="0" applyFont="1" applyFill="1" applyBorder="1" applyAlignment="1">
      <alignment vertical="top"/>
    </xf>
    <xf numFmtId="4" fontId="2" fillId="6" borderId="1" xfId="0" applyNumberFormat="1" applyFont="1" applyFill="1" applyBorder="1" applyAlignment="1">
      <alignment vertical="top"/>
    </xf>
    <xf numFmtId="0" fontId="17" fillId="3" borderId="8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/>
    <xf numFmtId="0" fontId="4" fillId="2" borderId="1" xfId="0" applyFont="1" applyFill="1" applyBorder="1" applyAlignment="1">
      <alignment vertical="top" wrapText="1"/>
    </xf>
    <xf numFmtId="2" fontId="4" fillId="6" borderId="1" xfId="0" applyNumberFormat="1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vertical="top"/>
    </xf>
    <xf numFmtId="4" fontId="2" fillId="2" borderId="3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3" fillId="6" borderId="1" xfId="0" applyFont="1" applyFill="1" applyBorder="1" applyAlignment="1" applyProtection="1">
      <alignment vertical="top" wrapText="1"/>
      <protection locked="0"/>
    </xf>
    <xf numFmtId="4" fontId="4" fillId="6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 wrapText="1"/>
    </xf>
    <xf numFmtId="4" fontId="4" fillId="6" borderId="3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 applyProtection="1">
      <alignment vertical="center"/>
      <protection locked="0"/>
    </xf>
    <xf numFmtId="10" fontId="2" fillId="0" borderId="6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3" fillId="0" borderId="0" xfId="0" applyFont="1" applyAlignment="1">
      <alignment vertical="top"/>
    </xf>
    <xf numFmtId="1" fontId="1" fillId="7" borderId="1" xfId="0" applyNumberFormat="1" applyFont="1" applyFill="1" applyBorder="1" applyAlignment="1">
      <alignment vertical="top"/>
    </xf>
    <xf numFmtId="1" fontId="3" fillId="7" borderId="1" xfId="0" applyNumberFormat="1" applyFont="1" applyFill="1" applyBorder="1" applyAlignment="1">
      <alignment vertical="top"/>
    </xf>
    <xf numFmtId="1" fontId="1" fillId="7" borderId="0" xfId="0" applyNumberFormat="1" applyFont="1" applyFill="1" applyAlignment="1">
      <alignment vertical="top"/>
    </xf>
    <xf numFmtId="1" fontId="1" fillId="7" borderId="9" xfId="0" applyNumberFormat="1" applyFont="1" applyFill="1" applyBorder="1" applyAlignment="1">
      <alignment vertical="top"/>
    </xf>
    <xf numFmtId="0" fontId="1" fillId="7" borderId="1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vertical="top"/>
    </xf>
    <xf numFmtId="0" fontId="3" fillId="3" borderId="8" xfId="0" applyFont="1" applyFill="1" applyBorder="1" applyAlignment="1">
      <alignment horizontal="justify" vertical="top" wrapText="1"/>
    </xf>
    <xf numFmtId="9" fontId="22" fillId="3" borderId="10" xfId="0" applyNumberFormat="1" applyFont="1" applyFill="1" applyBorder="1" applyAlignment="1">
      <alignment horizontal="center" vertical="center"/>
    </xf>
    <xf numFmtId="9" fontId="22" fillId="3" borderId="8" xfId="0" applyNumberFormat="1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10" fontId="22" fillId="3" borderId="8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0" fillId="3" borderId="11" xfId="0" applyFont="1" applyFill="1" applyBorder="1" applyAlignment="1">
      <alignment vertical="top"/>
    </xf>
    <xf numFmtId="2" fontId="2" fillId="3" borderId="11" xfId="0" applyNumberFormat="1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0" fillId="2" borderId="4" xfId="0" applyFill="1" applyBorder="1" applyAlignment="1">
      <alignment vertical="top"/>
    </xf>
    <xf numFmtId="2" fontId="4" fillId="2" borderId="10" xfId="0" applyNumberFormat="1" applyFont="1" applyFill="1" applyBorder="1" applyAlignment="1">
      <alignment vertical="top"/>
    </xf>
    <xf numFmtId="0" fontId="14" fillId="2" borderId="4" xfId="0" applyFont="1" applyFill="1" applyBorder="1" applyAlignment="1">
      <alignment vertical="top"/>
    </xf>
    <xf numFmtId="4" fontId="8" fillId="2" borderId="8" xfId="0" applyNumberFormat="1" applyFont="1" applyFill="1" applyBorder="1" applyAlignment="1">
      <alignment vertical="top"/>
    </xf>
    <xf numFmtId="0" fontId="15" fillId="2" borderId="4" xfId="0" applyFont="1" applyFill="1" applyBorder="1" applyAlignment="1">
      <alignment vertical="top"/>
    </xf>
    <xf numFmtId="2" fontId="2" fillId="2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topLeftCell="A25" zoomScale="81" zoomScaleNormal="81" workbookViewId="0">
      <selection activeCell="E40" sqref="E40:H40"/>
    </sheetView>
  </sheetViews>
  <sheetFormatPr defaultColWidth="8.85546875" defaultRowHeight="18.75" x14ac:dyDescent="0.3"/>
  <cols>
    <col min="1" max="1" width="13.85546875" style="10" customWidth="1"/>
    <col min="2" max="2" width="5.140625" style="10" customWidth="1"/>
    <col min="3" max="3" width="56.42578125" style="10" customWidth="1"/>
    <col min="4" max="4" width="30.5703125" style="10" customWidth="1"/>
    <col min="5" max="5" width="22.42578125" style="10" customWidth="1"/>
    <col min="6" max="6" width="23.42578125" style="10" customWidth="1"/>
    <col min="7" max="7" width="22.140625" style="10" customWidth="1"/>
    <col min="8" max="8" width="30" style="12" customWidth="1"/>
    <col min="9" max="9" width="5.85546875" style="10" customWidth="1"/>
    <col min="10" max="16384" width="8.85546875" style="10"/>
  </cols>
  <sheetData>
    <row r="1" spans="1:8" ht="22.5" x14ac:dyDescent="0.3">
      <c r="C1" s="22" t="s">
        <v>18</v>
      </c>
    </row>
    <row r="2" spans="1:8" x14ac:dyDescent="0.3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5</v>
      </c>
      <c r="H2" s="9" t="s">
        <v>7</v>
      </c>
    </row>
    <row r="3" spans="1:8" x14ac:dyDescent="0.3">
      <c r="B3" s="1"/>
      <c r="C3" s="2"/>
      <c r="D3" s="81">
        <v>1</v>
      </c>
      <c r="E3" s="81">
        <v>0.7</v>
      </c>
      <c r="F3" s="82" t="s">
        <v>43</v>
      </c>
      <c r="G3" s="80">
        <v>5.0999999999999997E-2</v>
      </c>
      <c r="H3" s="13"/>
    </row>
    <row r="4" spans="1:8" ht="25.5" x14ac:dyDescent="0.3">
      <c r="A4" s="12"/>
      <c r="B4" s="103"/>
      <c r="C4" s="104" t="s">
        <v>13</v>
      </c>
      <c r="D4" s="105"/>
      <c r="E4" s="105"/>
      <c r="F4" s="105"/>
      <c r="G4" s="105"/>
      <c r="H4" s="102"/>
    </row>
    <row r="5" spans="1:8" ht="57" customHeight="1" x14ac:dyDescent="0.3">
      <c r="A5" s="12"/>
      <c r="B5" s="92">
        <v>1</v>
      </c>
      <c r="C5" s="42" t="s">
        <v>44</v>
      </c>
      <c r="D5" s="108">
        <v>2063665.2</v>
      </c>
      <c r="E5" s="110">
        <f>D5*70%</f>
        <v>1444565.64</v>
      </c>
      <c r="F5" s="110">
        <f>D5*24.9%</f>
        <v>513852.6348</v>
      </c>
      <c r="G5" s="110">
        <f>D5*5.1%</f>
        <v>105246.9252</v>
      </c>
      <c r="H5" s="106"/>
    </row>
    <row r="6" spans="1:8" ht="13.5" customHeight="1" x14ac:dyDescent="0.3">
      <c r="A6" s="12"/>
      <c r="B6" s="92"/>
      <c r="C6" s="43"/>
      <c r="D6" s="109"/>
      <c r="E6" s="111"/>
      <c r="F6" s="111"/>
      <c r="G6" s="111"/>
      <c r="H6" s="107"/>
    </row>
    <row r="7" spans="1:8" ht="23.25" customHeight="1" x14ac:dyDescent="0.3">
      <c r="A7" s="12"/>
      <c r="B7" s="92"/>
      <c r="C7" s="97"/>
      <c r="D7" s="98">
        <v>1</v>
      </c>
      <c r="E7" s="99">
        <v>0.5</v>
      </c>
      <c r="F7" s="100" t="s">
        <v>30</v>
      </c>
      <c r="G7" s="101">
        <v>5.0999999999999997E-2</v>
      </c>
      <c r="H7" s="96"/>
    </row>
    <row r="8" spans="1:8" ht="63.75" customHeight="1" x14ac:dyDescent="0.3">
      <c r="A8" s="12"/>
      <c r="B8" s="93">
        <v>2</v>
      </c>
      <c r="C8" s="44" t="s">
        <v>36</v>
      </c>
      <c r="D8" s="45">
        <v>1113388.8</v>
      </c>
      <c r="E8" s="31">
        <f>D8*50%</f>
        <v>556694.4</v>
      </c>
      <c r="F8" s="31">
        <f>D8*44.9%</f>
        <v>499911.57120000001</v>
      </c>
      <c r="G8" s="31">
        <f>D8*5.1%</f>
        <v>56782.828799999996</v>
      </c>
      <c r="H8" s="46"/>
    </row>
    <row r="9" spans="1:8" ht="47.25" customHeight="1" x14ac:dyDescent="0.3">
      <c r="A9" s="12"/>
      <c r="B9" s="90">
        <v>3</v>
      </c>
      <c r="C9" s="24" t="s">
        <v>19</v>
      </c>
      <c r="D9" s="30">
        <v>807705.59999999998</v>
      </c>
      <c r="E9" s="31">
        <f t="shared" ref="E9:E10" si="0">D9*50%</f>
        <v>403852.79999999999</v>
      </c>
      <c r="F9" s="31">
        <f t="shared" ref="F9:F11" si="1">D9*44.9%</f>
        <v>362659.81439999997</v>
      </c>
      <c r="G9" s="31">
        <f t="shared" ref="G9:G11" si="2">D9*5.1%</f>
        <v>41192.985599999993</v>
      </c>
      <c r="H9" s="23"/>
    </row>
    <row r="10" spans="1:8" ht="45.75" customHeight="1" x14ac:dyDescent="0.3">
      <c r="A10" s="12"/>
      <c r="B10" s="90">
        <v>4</v>
      </c>
      <c r="C10" s="24" t="s">
        <v>32</v>
      </c>
      <c r="D10" s="30">
        <v>861894.84</v>
      </c>
      <c r="E10" s="31">
        <f t="shared" si="0"/>
        <v>430947.42</v>
      </c>
      <c r="F10" s="31">
        <f t="shared" si="1"/>
        <v>386990.78315999999</v>
      </c>
      <c r="G10" s="31">
        <f t="shared" si="2"/>
        <v>43956.636839999992</v>
      </c>
      <c r="H10" s="23"/>
    </row>
    <row r="11" spans="1:8" ht="45.75" customHeight="1" x14ac:dyDescent="0.3">
      <c r="A11" s="12"/>
      <c r="B11" s="91">
        <v>5</v>
      </c>
      <c r="C11" s="24" t="s">
        <v>42</v>
      </c>
      <c r="D11" s="30">
        <v>1101020</v>
      </c>
      <c r="E11" s="31">
        <f>D11*50%</f>
        <v>550510</v>
      </c>
      <c r="F11" s="31">
        <f t="shared" si="1"/>
        <v>494357.98000000004</v>
      </c>
      <c r="G11" s="31">
        <f t="shared" si="2"/>
        <v>56152.02</v>
      </c>
      <c r="H11" s="17"/>
    </row>
    <row r="12" spans="1:8" ht="36" customHeight="1" x14ac:dyDescent="0.3">
      <c r="A12" s="12"/>
      <c r="B12" s="5"/>
      <c r="C12" s="16" t="s">
        <v>6</v>
      </c>
      <c r="D12" s="6" t="s">
        <v>20</v>
      </c>
      <c r="E12" s="6"/>
      <c r="F12" s="6"/>
      <c r="G12" s="7"/>
      <c r="H12" s="5"/>
    </row>
    <row r="13" spans="1:8" ht="36" customHeight="1" x14ac:dyDescent="0.3">
      <c r="A13" s="12"/>
      <c r="B13" s="55"/>
      <c r="C13" s="56"/>
      <c r="D13" s="66" t="s">
        <v>27</v>
      </c>
      <c r="E13" s="57" t="s">
        <v>33</v>
      </c>
      <c r="F13" s="67" t="s">
        <v>34</v>
      </c>
      <c r="G13" s="58" t="s">
        <v>29</v>
      </c>
      <c r="H13" s="55"/>
    </row>
    <row r="14" spans="1:8" ht="36" customHeight="1" x14ac:dyDescent="0.3">
      <c r="A14" s="12"/>
      <c r="B14" s="94">
        <v>6</v>
      </c>
      <c r="C14" s="68" t="s">
        <v>24</v>
      </c>
      <c r="D14" s="69">
        <v>1395039.76</v>
      </c>
      <c r="E14" s="70">
        <f>D14*50%</f>
        <v>697519.88</v>
      </c>
      <c r="F14" s="70">
        <f>D14*44.9%</f>
        <v>626372.85224000004</v>
      </c>
      <c r="G14" s="71">
        <f>D14*5.1%</f>
        <v>71147.027759999997</v>
      </c>
      <c r="H14" s="4"/>
    </row>
    <row r="15" spans="1:8" ht="8.25" hidden="1" customHeight="1" x14ac:dyDescent="0.3">
      <c r="A15" s="12"/>
      <c r="B15" s="4"/>
      <c r="C15" s="68"/>
      <c r="D15" s="69"/>
      <c r="E15" s="70"/>
      <c r="F15" s="70"/>
      <c r="G15" s="71"/>
      <c r="H15" s="4"/>
    </row>
    <row r="16" spans="1:8" ht="36" customHeight="1" x14ac:dyDescent="0.3">
      <c r="A16" s="12"/>
      <c r="B16" s="55"/>
      <c r="C16" s="56"/>
      <c r="D16" s="57" t="s">
        <v>27</v>
      </c>
      <c r="E16" s="57" t="s">
        <v>28</v>
      </c>
      <c r="F16" s="57" t="s">
        <v>31</v>
      </c>
      <c r="G16" s="58" t="s">
        <v>29</v>
      </c>
      <c r="H16" s="55"/>
    </row>
    <row r="17" spans="1:8" ht="36" customHeight="1" x14ac:dyDescent="0.3">
      <c r="A17" s="12"/>
      <c r="B17" s="94">
        <v>7</v>
      </c>
      <c r="C17" s="68" t="s">
        <v>39</v>
      </c>
      <c r="D17" s="83">
        <v>1999700.4</v>
      </c>
      <c r="E17" s="83">
        <f>D17*70%</f>
        <v>1399790.2799999998</v>
      </c>
      <c r="F17" s="83">
        <f>D17*24.9%</f>
        <v>497925.39959999995</v>
      </c>
      <c r="G17" s="112">
        <v>101984.72</v>
      </c>
      <c r="H17" s="55" t="s">
        <v>45</v>
      </c>
    </row>
    <row r="18" spans="1:8" ht="37.5" customHeight="1" x14ac:dyDescent="0.3">
      <c r="A18" s="12"/>
      <c r="B18" s="95">
        <v>8</v>
      </c>
      <c r="C18" s="25" t="s">
        <v>22</v>
      </c>
      <c r="D18" s="84">
        <v>137000</v>
      </c>
      <c r="E18" s="32">
        <f t="shared" ref="E18:E20" si="3">D18*70%</f>
        <v>95900</v>
      </c>
      <c r="F18" s="32">
        <f t="shared" ref="F18:F20" si="4">D18*24.9%</f>
        <v>34113</v>
      </c>
      <c r="G18" s="33">
        <f>D18*5.1%</f>
        <v>6987</v>
      </c>
      <c r="H18" s="34"/>
    </row>
    <row r="19" spans="1:8" ht="43.5" customHeight="1" x14ac:dyDescent="0.3">
      <c r="A19" s="12"/>
      <c r="B19" s="95">
        <v>9</v>
      </c>
      <c r="C19" s="40" t="s">
        <v>14</v>
      </c>
      <c r="D19" s="84">
        <v>150000</v>
      </c>
      <c r="E19" s="32">
        <f t="shared" si="3"/>
        <v>105000</v>
      </c>
      <c r="F19" s="32">
        <f t="shared" si="4"/>
        <v>37350</v>
      </c>
      <c r="G19" s="33">
        <f t="shared" ref="G19:G20" si="5">D19*5.1%</f>
        <v>7649.9999999999991</v>
      </c>
      <c r="H19" s="34"/>
    </row>
    <row r="20" spans="1:8" ht="36.75" customHeight="1" x14ac:dyDescent="0.3">
      <c r="A20" s="12"/>
      <c r="B20" s="95">
        <v>10</v>
      </c>
      <c r="C20" s="36" t="s">
        <v>40</v>
      </c>
      <c r="D20" s="35">
        <v>500000</v>
      </c>
      <c r="E20" s="32">
        <f t="shared" si="3"/>
        <v>350000</v>
      </c>
      <c r="F20" s="32">
        <f t="shared" si="4"/>
        <v>124500</v>
      </c>
      <c r="G20" s="33">
        <f t="shared" si="5"/>
        <v>25500</v>
      </c>
      <c r="H20" s="17" t="s">
        <v>16</v>
      </c>
    </row>
    <row r="21" spans="1:8" ht="26.25" x14ac:dyDescent="0.3">
      <c r="A21" s="12"/>
      <c r="B21" s="48"/>
      <c r="C21" s="49" t="s">
        <v>11</v>
      </c>
      <c r="D21" s="50"/>
      <c r="E21" s="50"/>
      <c r="F21" s="50"/>
      <c r="G21" s="50"/>
      <c r="H21" s="4"/>
    </row>
    <row r="22" spans="1:8" ht="26.25" x14ac:dyDescent="0.3">
      <c r="A22" s="12"/>
      <c r="B22" s="59"/>
      <c r="C22" s="60"/>
      <c r="D22" s="61" t="s">
        <v>27</v>
      </c>
      <c r="E22" s="61" t="s">
        <v>28</v>
      </c>
      <c r="F22" s="61" t="s">
        <v>31</v>
      </c>
      <c r="G22" s="61" t="s">
        <v>29</v>
      </c>
      <c r="H22" s="4"/>
    </row>
    <row r="23" spans="1:8" ht="37.5" x14ac:dyDescent="0.3">
      <c r="A23" s="12"/>
      <c r="B23" s="87">
        <v>11</v>
      </c>
      <c r="C23" s="74" t="s">
        <v>14</v>
      </c>
      <c r="D23" s="72">
        <v>105226.11</v>
      </c>
      <c r="E23" s="72">
        <f>D23*70%</f>
        <v>73658.277000000002</v>
      </c>
      <c r="F23" s="72">
        <f>D23*24.9%</f>
        <v>26201.301390000001</v>
      </c>
      <c r="G23" s="73">
        <f>D23*5.1%</f>
        <v>5366.53161</v>
      </c>
      <c r="H23" s="4"/>
    </row>
    <row r="24" spans="1:8" s="14" customFormat="1" ht="34.5" customHeight="1" x14ac:dyDescent="0.3">
      <c r="A24" s="19"/>
      <c r="B24" s="88">
        <v>12</v>
      </c>
      <c r="C24" s="25" t="s">
        <v>41</v>
      </c>
      <c r="D24" s="37">
        <v>2728910.38</v>
      </c>
      <c r="E24" s="27">
        <f>D24*70%</f>
        <v>1910237.2659999998</v>
      </c>
      <c r="F24" s="27">
        <f>D24*24.9%</f>
        <v>679498.68461999996</v>
      </c>
      <c r="G24" s="28">
        <f>D24*5.1%</f>
        <v>139174.42937999999</v>
      </c>
      <c r="H24" s="17"/>
    </row>
    <row r="25" spans="1:8" s="14" customFormat="1" ht="42" customHeight="1" x14ac:dyDescent="0.3">
      <c r="A25" s="20"/>
      <c r="B25" s="89"/>
      <c r="C25" s="75"/>
      <c r="D25" s="79" t="s">
        <v>27</v>
      </c>
      <c r="E25" s="76" t="s">
        <v>35</v>
      </c>
      <c r="F25" s="77" t="s">
        <v>34</v>
      </c>
      <c r="G25" s="78" t="s">
        <v>29</v>
      </c>
      <c r="H25" s="38"/>
    </row>
    <row r="26" spans="1:8" s="14" customFormat="1" ht="44.25" customHeight="1" x14ac:dyDescent="0.3">
      <c r="A26" s="21"/>
      <c r="B26" s="88">
        <v>13</v>
      </c>
      <c r="C26" s="40" t="s">
        <v>15</v>
      </c>
      <c r="D26" s="37">
        <v>810349.74</v>
      </c>
      <c r="E26" s="27">
        <f>D26*50%</f>
        <v>405174.87</v>
      </c>
      <c r="F26" s="27">
        <f>D26*44.9%</f>
        <v>363847.03326</v>
      </c>
      <c r="G26" s="28">
        <f t="shared" ref="G26:G28" si="6">D26*5.1%</f>
        <v>41327.836739999999</v>
      </c>
      <c r="H26" s="17"/>
    </row>
    <row r="27" spans="1:8" s="14" customFormat="1" ht="44.25" customHeight="1" x14ac:dyDescent="0.3">
      <c r="A27" s="21"/>
      <c r="B27" s="89"/>
      <c r="C27" s="85"/>
      <c r="D27" s="86" t="s">
        <v>27</v>
      </c>
      <c r="E27" s="76" t="s">
        <v>35</v>
      </c>
      <c r="F27" s="77" t="s">
        <v>38</v>
      </c>
      <c r="G27" s="78" t="s">
        <v>29</v>
      </c>
      <c r="H27" s="17"/>
    </row>
    <row r="28" spans="1:8" s="14" customFormat="1" ht="61.5" customHeight="1" x14ac:dyDescent="0.3">
      <c r="A28" s="19"/>
      <c r="B28" s="8">
        <v>14</v>
      </c>
      <c r="C28" s="25" t="s">
        <v>25</v>
      </c>
      <c r="D28" s="37">
        <v>911557.33</v>
      </c>
      <c r="E28" s="27">
        <f>D28*50%</f>
        <v>455778.66499999998</v>
      </c>
      <c r="F28" s="27">
        <f>D28*29.8%</f>
        <v>271644.08434</v>
      </c>
      <c r="G28" s="28">
        <f t="shared" si="6"/>
        <v>46489.423829999992</v>
      </c>
      <c r="H28" s="38" t="s">
        <v>46</v>
      </c>
    </row>
    <row r="29" spans="1:8" ht="23.25" customHeight="1" x14ac:dyDescent="0.35">
      <c r="A29" s="12"/>
      <c r="B29" s="5"/>
      <c r="C29" s="51" t="s">
        <v>10</v>
      </c>
      <c r="D29" s="52"/>
      <c r="E29" s="52"/>
      <c r="F29" s="52"/>
      <c r="G29" s="52"/>
      <c r="H29" s="4"/>
    </row>
    <row r="30" spans="1:8" ht="42.75" customHeight="1" x14ac:dyDescent="0.3">
      <c r="A30" s="12"/>
      <c r="B30" s="18">
        <v>15</v>
      </c>
      <c r="C30" s="38" t="s">
        <v>21</v>
      </c>
      <c r="D30" s="30">
        <v>443020</v>
      </c>
      <c r="E30" s="39">
        <f>D30*70%</f>
        <v>310114</v>
      </c>
      <c r="F30" s="39">
        <f>D30*24.9%</f>
        <v>110311.98</v>
      </c>
      <c r="G30" s="39">
        <f>D30*5.1%</f>
        <v>22594.019999999997</v>
      </c>
      <c r="H30" s="17"/>
    </row>
    <row r="31" spans="1:8" ht="42.75" customHeight="1" x14ac:dyDescent="0.3">
      <c r="A31" s="12"/>
      <c r="B31" s="87">
        <v>16</v>
      </c>
      <c r="C31" s="40" t="s">
        <v>14</v>
      </c>
      <c r="D31" s="41">
        <v>102500</v>
      </c>
      <c r="E31" s="39">
        <f t="shared" ref="E31:E32" si="7">D31*70%</f>
        <v>71750</v>
      </c>
      <c r="F31" s="39">
        <f t="shared" ref="F31:F32" si="8">D31*24.9%</f>
        <v>25522.5</v>
      </c>
      <c r="G31" s="39">
        <f t="shared" ref="G31:G32" si="9">D31*5.1%</f>
        <v>5227.5</v>
      </c>
      <c r="H31" s="17"/>
    </row>
    <row r="32" spans="1:8" ht="42.75" customHeight="1" x14ac:dyDescent="0.3">
      <c r="A32" s="12"/>
      <c r="B32" s="87">
        <v>17</v>
      </c>
      <c r="C32" s="40" t="s">
        <v>26</v>
      </c>
      <c r="D32" s="41">
        <v>1087351.2</v>
      </c>
      <c r="E32" s="39">
        <f t="shared" si="7"/>
        <v>761145.84</v>
      </c>
      <c r="F32" s="39">
        <f t="shared" si="8"/>
        <v>270750.44880000001</v>
      </c>
      <c r="G32" s="39">
        <f t="shared" si="9"/>
        <v>55454.911199999995</v>
      </c>
      <c r="H32" s="17"/>
    </row>
    <row r="33" spans="1:8" ht="23.25" x14ac:dyDescent="0.35">
      <c r="A33" s="12"/>
      <c r="B33" s="47"/>
      <c r="C33" s="62" t="s">
        <v>12</v>
      </c>
      <c r="D33" s="52"/>
      <c r="E33" s="52"/>
      <c r="F33" s="52"/>
      <c r="G33" s="52"/>
      <c r="H33" s="4"/>
    </row>
    <row r="34" spans="1:8" ht="23.25" x14ac:dyDescent="0.3">
      <c r="A34" s="12"/>
      <c r="B34" s="47"/>
      <c r="C34" s="63"/>
      <c r="D34" s="64" t="s">
        <v>27</v>
      </c>
      <c r="E34" s="64" t="s">
        <v>28</v>
      </c>
      <c r="F34" s="64" t="s">
        <v>31</v>
      </c>
      <c r="G34" s="64" t="s">
        <v>29</v>
      </c>
      <c r="H34" s="4"/>
    </row>
    <row r="35" spans="1:8" ht="42.6" customHeight="1" x14ac:dyDescent="0.3">
      <c r="A35" s="12">
        <v>4</v>
      </c>
      <c r="B35" s="18">
        <v>18</v>
      </c>
      <c r="C35" s="25" t="s">
        <v>9</v>
      </c>
      <c r="D35" s="26">
        <v>338702.4</v>
      </c>
      <c r="E35" s="27">
        <f>D35*70%</f>
        <v>237091.68</v>
      </c>
      <c r="F35" s="27">
        <v>81288.58</v>
      </c>
      <c r="G35" s="28">
        <v>20322.14</v>
      </c>
      <c r="H35" s="17"/>
    </row>
    <row r="36" spans="1:8" ht="42" customHeight="1" x14ac:dyDescent="0.3">
      <c r="A36" s="12">
        <v>12</v>
      </c>
      <c r="B36" s="18">
        <v>19</v>
      </c>
      <c r="C36" s="25" t="s">
        <v>14</v>
      </c>
      <c r="D36" s="26">
        <v>108900</v>
      </c>
      <c r="E36" s="27">
        <f t="shared" ref="E36:E38" si="10">D36*70%</f>
        <v>76230</v>
      </c>
      <c r="F36" s="27">
        <v>26136</v>
      </c>
      <c r="G36" s="28">
        <v>6534</v>
      </c>
      <c r="H36" s="17"/>
    </row>
    <row r="37" spans="1:8" ht="42" customHeight="1" x14ac:dyDescent="0.3">
      <c r="A37" s="12">
        <v>13</v>
      </c>
      <c r="B37" s="18">
        <v>20</v>
      </c>
      <c r="C37" s="25" t="s">
        <v>23</v>
      </c>
      <c r="D37" s="29">
        <v>498371.28</v>
      </c>
      <c r="E37" s="27">
        <f t="shared" si="10"/>
        <v>348859.89600000001</v>
      </c>
      <c r="F37" s="27">
        <v>119609.1</v>
      </c>
      <c r="G37" s="28">
        <v>29902.28</v>
      </c>
      <c r="H37" s="65"/>
    </row>
    <row r="38" spans="1:8" ht="41.25" customHeight="1" x14ac:dyDescent="0.3">
      <c r="A38" s="12"/>
      <c r="B38" s="18">
        <v>21</v>
      </c>
      <c r="C38" s="25" t="s">
        <v>37</v>
      </c>
      <c r="D38" s="29">
        <v>468252</v>
      </c>
      <c r="E38" s="27">
        <f t="shared" si="10"/>
        <v>327776.39999999997</v>
      </c>
      <c r="F38" s="27">
        <v>112380.48</v>
      </c>
      <c r="G38" s="28">
        <v>28095.119999999999</v>
      </c>
      <c r="H38" s="17"/>
    </row>
    <row r="39" spans="1:8" x14ac:dyDescent="0.3">
      <c r="H39" s="12" t="s">
        <v>47</v>
      </c>
    </row>
    <row r="40" spans="1:8" ht="22.5" customHeight="1" x14ac:dyDescent="0.3">
      <c r="C40" s="53" t="s">
        <v>8</v>
      </c>
      <c r="D40" s="54">
        <f>D5+D8+D9+D10+D11+D14+D17+D18+D19+D20+D23+D24+D26+D28+D30+D31+D32+D35+D36+D37+D38</f>
        <v>17732555.039999999</v>
      </c>
      <c r="E40" s="54">
        <f>E5+E8+E9+E10+E11+E14+E17+E18+E19+E20+E23+E24+E26+E28+E30+E31+E32+E35+E36+E37+E38</f>
        <v>11012597.313999997</v>
      </c>
      <c r="F40" s="54">
        <f>F5+F8+F9+F10+F11+F14+F17+F18+F19+F20+F23+F24+F26+F28+F30+F31+F32+F35+F36+F37+F38</f>
        <v>5665224.2278100001</v>
      </c>
      <c r="G40" s="54">
        <f>G5+G8+G9+G10+G11+G14+G17+G18+G19+G20+G23+G24+G26+G28+G30+G31+G32+G35+G36+G37+G38</f>
        <v>917088.33695999999</v>
      </c>
      <c r="H40" s="54">
        <v>137645.16</v>
      </c>
    </row>
    <row r="41" spans="1:8" ht="19.5" x14ac:dyDescent="0.35">
      <c r="D41" s="11"/>
      <c r="E41" s="15" t="s">
        <v>17</v>
      </c>
      <c r="F41" s="15"/>
      <c r="G41" s="15"/>
    </row>
    <row r="42" spans="1:8" x14ac:dyDescent="0.3">
      <c r="D42" s="11"/>
      <c r="E42" s="11"/>
      <c r="F42" s="11"/>
      <c r="G42" s="11"/>
    </row>
  </sheetData>
  <mergeCells count="5">
    <mergeCell ref="H5:H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2026-03-19T07:18:20Z</dcterms:modified>
</cp:coreProperties>
</file>